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OSS\Working\2024-accessible-calendars\"/>
    </mc:Choice>
  </mc:AlternateContent>
  <xr:revisionPtr revIDLastSave="0" documentId="13_ncr:1_{F1F530E8-17C0-45FD-A188-D3030AE223B4}" xr6:coauthVersionLast="47" xr6:coauthVersionMax="47" xr10:uidLastSave="{00000000-0000-0000-0000-000000000000}"/>
  <bookViews>
    <workbookView xWindow="3510" yWindow="3510" windowWidth="21600" windowHeight="11385" xr2:uid="{00000000-000D-0000-FFFF-FFFF00000000}"/>
  </bookViews>
  <sheets>
    <sheet name="Notes on Calendar" sheetId="5" r:id="rId1"/>
    <sheet name="Combined Elections Calendar" sheetId="3" r:id="rId2"/>
    <sheet name="Key Dates" sheetId="1" r:id="rId3"/>
  </sheets>
  <definedNames>
    <definedName name="_xlnm._FilterDatabase" localSheetId="1" hidden="1">'Combined Elections Calendar'!$A$2:$F$2742</definedName>
    <definedName name="_xlnm.Print_Area" localSheetId="1">'Combined Elections Calendar'!$A$1:$F$2741</definedName>
    <definedName name="_xlnm.Print_Area" localSheetId="2">'Key Dates'!$A$1:$B$49</definedName>
    <definedName name="_xlnm.Print_Area" localSheetId="0">'Notes on Calendar'!$A$1:$A$8</definedName>
    <definedName name="TitleRegion1.A3.B49.3">'Key Dates'!$A$2:$B$2</definedName>
    <definedName name="TitleRegion1.A3.F2741.2">'Combined Elections Calendar'!$A$2:$F$2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95" i="3" l="1"/>
  <c r="A1995" i="3"/>
  <c r="B1994" i="3"/>
  <c r="A1994" i="3"/>
  <c r="B1993" i="3"/>
  <c r="A1993" i="3"/>
  <c r="B1992" i="3"/>
  <c r="A1992" i="3"/>
  <c r="B1991" i="3"/>
  <c r="A1991" i="3"/>
  <c r="B1990" i="3"/>
  <c r="A1990" i="3"/>
  <c r="B1989" i="3"/>
  <c r="A1989" i="3"/>
  <c r="B1988" i="3"/>
  <c r="A1988" i="3"/>
  <c r="B1987" i="3"/>
  <c r="A1987" i="3"/>
  <c r="B1986" i="3"/>
  <c r="A1986" i="3"/>
  <c r="B1985" i="3"/>
  <c r="A1985" i="3"/>
  <c r="A1984" i="3"/>
  <c r="B1984" i="3"/>
  <c r="B530" i="3"/>
  <c r="A530" i="3"/>
  <c r="B529" i="3"/>
  <c r="A529" i="3"/>
  <c r="B528" i="3"/>
  <c r="A528" i="3"/>
  <c r="B527" i="3"/>
  <c r="A527" i="3"/>
  <c r="B526" i="3"/>
  <c r="A526" i="3"/>
  <c r="B525" i="3"/>
  <c r="A525" i="3"/>
  <c r="B626" i="3"/>
  <c r="A626" i="3"/>
  <c r="B625" i="3"/>
  <c r="A625" i="3"/>
  <c r="B684" i="3"/>
  <c r="A684" i="3"/>
  <c r="B683" i="3"/>
  <c r="A683" i="3"/>
  <c r="B682" i="3"/>
  <c r="A682" i="3"/>
  <c r="B624" i="3"/>
  <c r="A624" i="3"/>
  <c r="B623" i="3"/>
  <c r="B524" i="3"/>
  <c r="A524" i="3"/>
  <c r="B523" i="3"/>
  <c r="A523" i="3"/>
  <c r="B522" i="3"/>
  <c r="A522" i="3"/>
  <c r="B521" i="3"/>
  <c r="A521" i="3"/>
  <c r="B520" i="3"/>
  <c r="A520" i="3"/>
  <c r="B519" i="3"/>
  <c r="A519" i="3"/>
  <c r="B536" i="3" l="1"/>
  <c r="A536" i="3"/>
  <c r="B535" i="3"/>
  <c r="A535" i="3"/>
  <c r="B534" i="3"/>
  <c r="A534" i="3"/>
  <c r="B533" i="3"/>
  <c r="A533" i="3"/>
  <c r="B532" i="3"/>
  <c r="A532" i="3"/>
  <c r="B531" i="3"/>
  <c r="A531" i="3"/>
  <c r="B2183" i="3"/>
  <c r="B2182" i="3"/>
  <c r="B2631" i="3"/>
  <c r="B2630" i="3"/>
  <c r="B2629" i="3"/>
  <c r="B1760" i="3"/>
  <c r="B1759" i="3"/>
  <c r="B1758" i="3"/>
  <c r="B1757" i="3"/>
  <c r="B1756" i="3"/>
  <c r="B1755" i="3"/>
  <c r="B1754" i="3"/>
  <c r="B1753" i="3"/>
  <c r="B1752" i="3"/>
  <c r="B1751" i="3"/>
  <c r="B1750" i="3"/>
  <c r="B1749" i="3"/>
  <c r="B1086" i="3"/>
  <c r="B1085" i="3"/>
  <c r="B1084" i="3"/>
  <c r="B1083" i="3"/>
  <c r="B1082" i="3"/>
  <c r="B2728" i="3"/>
  <c r="A2728" i="3"/>
  <c r="B2727" i="3"/>
  <c r="A2727" i="3"/>
  <c r="B2726" i="3"/>
  <c r="A2726" i="3"/>
  <c r="B2725" i="3"/>
  <c r="A2725" i="3"/>
  <c r="B2724" i="3"/>
  <c r="A2724" i="3"/>
  <c r="B2723" i="3"/>
  <c r="A2723" i="3"/>
  <c r="B2716" i="3"/>
  <c r="A2716" i="3"/>
  <c r="B2715" i="3"/>
  <c r="A2715" i="3"/>
  <c r="B2714" i="3"/>
  <c r="A2714" i="3"/>
  <c r="B2709" i="3"/>
  <c r="A2709" i="3"/>
  <c r="B2702" i="3"/>
  <c r="A2702" i="3"/>
  <c r="B2701" i="3"/>
  <c r="A2701" i="3"/>
  <c r="B2700" i="3"/>
  <c r="A2700" i="3"/>
  <c r="B2699" i="3"/>
  <c r="A2699" i="3"/>
  <c r="B2698" i="3"/>
  <c r="A2698" i="3"/>
  <c r="B2697" i="3"/>
  <c r="A2697" i="3"/>
  <c r="B2685" i="3"/>
  <c r="A2685" i="3"/>
  <c r="B2670" i="3"/>
  <c r="A2670" i="3"/>
  <c r="B2669" i="3"/>
  <c r="A2669" i="3"/>
  <c r="B2668" i="3"/>
  <c r="A2668" i="3"/>
  <c r="B2667" i="3"/>
  <c r="A2667" i="3"/>
  <c r="B2666" i="3"/>
  <c r="A2666" i="3"/>
  <c r="B2665" i="3"/>
  <c r="A2665" i="3"/>
  <c r="B2663" i="3"/>
  <c r="A2663" i="3"/>
  <c r="B2662" i="3"/>
  <c r="A2662" i="3"/>
  <c r="B2661" i="3"/>
  <c r="A2661" i="3"/>
  <c r="B2660" i="3"/>
  <c r="A2660" i="3"/>
  <c r="B2659" i="3"/>
  <c r="A2659" i="3"/>
  <c r="B2658" i="3"/>
  <c r="A2658" i="3"/>
  <c r="B2649" i="3"/>
  <c r="A2649" i="3"/>
  <c r="B2634" i="3"/>
  <c r="A2634" i="3"/>
  <c r="B2633" i="3"/>
  <c r="A2633" i="3"/>
  <c r="B2632" i="3"/>
  <c r="A2632" i="3"/>
  <c r="B2639" i="3"/>
  <c r="A2639" i="3"/>
  <c r="B2638" i="3"/>
  <c r="A2638" i="3"/>
  <c r="B2637" i="3"/>
  <c r="A2637" i="3"/>
  <c r="B2636" i="3"/>
  <c r="A2636" i="3"/>
  <c r="B2635" i="3"/>
  <c r="A2635" i="3"/>
  <c r="A2631" i="3"/>
  <c r="A2630" i="3"/>
  <c r="A2629" i="3"/>
  <c r="B2620" i="3"/>
  <c r="A2620" i="3"/>
  <c r="B2619" i="3"/>
  <c r="A2619" i="3"/>
  <c r="B2618" i="3"/>
  <c r="A2618" i="3"/>
  <c r="B2595" i="3"/>
  <c r="A2595" i="3"/>
  <c r="B2591" i="3"/>
  <c r="A2591" i="3"/>
  <c r="B2590" i="3"/>
  <c r="A2590" i="3"/>
  <c r="B2589" i="3"/>
  <c r="A2589" i="3"/>
  <c r="B2585" i="3"/>
  <c r="A2585" i="3"/>
  <c r="B2584" i="3"/>
  <c r="A2584" i="3"/>
  <c r="B2583" i="3" l="1"/>
  <c r="A2583" i="3"/>
  <c r="B2579" i="3"/>
  <c r="A2579" i="3"/>
  <c r="B2578" i="3"/>
  <c r="A2578" i="3"/>
  <c r="B2577" i="3"/>
  <c r="A2577" i="3"/>
  <c r="B2576" i="3"/>
  <c r="A2576" i="3"/>
  <c r="B2575" i="3"/>
  <c r="A2575" i="3"/>
  <c r="B2574" i="3"/>
  <c r="A2574" i="3"/>
  <c r="B2573" i="3"/>
  <c r="A2573" i="3"/>
  <c r="B2572" i="3"/>
  <c r="A2572" i="3"/>
  <c r="B2571" i="3"/>
  <c r="A2571" i="3"/>
  <c r="B2570" i="3"/>
  <c r="A2570" i="3"/>
  <c r="B2550" i="3"/>
  <c r="A2550" i="3"/>
  <c r="B2549" i="3"/>
  <c r="A2549" i="3"/>
  <c r="B2548" i="3"/>
  <c r="A2548" i="3"/>
  <c r="B2490" i="3"/>
  <c r="A2490" i="3"/>
  <c r="B2489" i="3"/>
  <c r="A2489" i="3"/>
  <c r="B2374" i="3"/>
  <c r="A2374" i="3"/>
  <c r="B2373" i="3"/>
  <c r="A2373" i="3"/>
  <c r="B2372" i="3"/>
  <c r="A2372" i="3"/>
  <c r="B2371" i="3"/>
  <c r="A2371" i="3"/>
  <c r="B2370" i="3"/>
  <c r="A2370" i="3"/>
  <c r="B2369" i="3"/>
  <c r="A2369" i="3"/>
  <c r="B2348" i="3"/>
  <c r="A2348" i="3"/>
  <c r="B2344" i="3"/>
  <c r="A2344" i="3"/>
  <c r="A2182" i="3"/>
  <c r="B2177" i="3"/>
  <c r="B2176" i="3"/>
  <c r="B2175" i="3"/>
  <c r="B2174" i="3"/>
  <c r="B2173" i="3"/>
  <c r="B2172" i="3"/>
  <c r="B2171" i="3"/>
  <c r="B2170" i="3"/>
  <c r="B2169" i="3"/>
  <c r="B2168" i="3"/>
  <c r="B2167" i="3"/>
  <c r="B2166" i="3"/>
  <c r="B2165" i="3"/>
  <c r="B2164" i="3"/>
  <c r="B2163" i="3"/>
  <c r="B2162" i="3"/>
  <c r="B2161" i="3"/>
  <c r="B2160" i="3"/>
  <c r="B2159" i="3"/>
  <c r="B2158" i="3"/>
  <c r="B2157" i="3"/>
  <c r="B2156" i="3"/>
  <c r="B2077" i="3"/>
  <c r="A2077" i="3"/>
  <c r="B2076" i="3"/>
  <c r="A2076" i="3"/>
  <c r="B2075" i="3"/>
  <c r="A2075" i="3"/>
  <c r="B2074" i="3"/>
  <c r="A2074" i="3"/>
  <c r="B2073" i="3"/>
  <c r="A2073" i="3"/>
  <c r="B2072" i="3"/>
  <c r="A2072" i="3"/>
  <c r="B2071" i="3"/>
  <c r="A2071" i="3"/>
  <c r="B2070" i="3"/>
  <c r="A2070" i="3"/>
  <c r="B2069" i="3"/>
  <c r="A2069" i="3"/>
  <c r="B2068" i="3"/>
  <c r="A2068" i="3"/>
  <c r="B2067" i="3"/>
  <c r="A2067" i="3"/>
  <c r="B2066" i="3" l="1"/>
  <c r="A2066" i="3"/>
  <c r="B2089" i="3"/>
  <c r="A2089" i="3"/>
  <c r="B2088" i="3"/>
  <c r="A2088" i="3"/>
  <c r="B2087" i="3"/>
  <c r="A2087" i="3"/>
  <c r="B2086" i="3"/>
  <c r="A2086" i="3"/>
  <c r="B2085" i="3"/>
  <c r="A2085" i="3"/>
  <c r="B2084" i="3"/>
  <c r="A2084" i="3"/>
  <c r="B2083" i="3"/>
  <c r="A2083" i="3"/>
  <c r="B2082" i="3"/>
  <c r="A2082" i="3"/>
  <c r="B2081" i="3"/>
  <c r="A2081" i="3"/>
  <c r="B2080" i="3"/>
  <c r="A2080" i="3"/>
  <c r="B2079" i="3"/>
  <c r="A2079" i="3"/>
  <c r="B2078" i="3"/>
  <c r="A2078" i="3"/>
  <c r="B2025" i="3"/>
  <c r="A2025" i="3"/>
  <c r="B2024" i="3"/>
  <c r="A2024" i="3"/>
  <c r="B2023" i="3"/>
  <c r="A2023" i="3"/>
  <c r="B2022" i="3"/>
  <c r="A2022" i="3"/>
  <c r="B2021" i="3"/>
  <c r="A2021" i="3"/>
  <c r="B2020" i="3"/>
  <c r="A2020" i="3"/>
  <c r="B2019" i="3"/>
  <c r="A2019" i="3"/>
  <c r="B2018" i="3"/>
  <c r="A2018" i="3"/>
  <c r="B2017" i="3"/>
  <c r="A2017" i="3"/>
  <c r="B2016" i="3"/>
  <c r="A2016" i="3"/>
  <c r="B2015" i="3"/>
  <c r="A2015" i="3"/>
  <c r="B2014" i="3"/>
  <c r="A2014" i="3"/>
  <c r="A2065" i="3"/>
  <c r="A2054" i="3"/>
  <c r="B1883" i="3"/>
  <c r="A1883" i="3"/>
  <c r="B1882" i="3"/>
  <c r="A1882" i="3"/>
  <c r="B1881" i="3"/>
  <c r="A1881" i="3"/>
  <c r="B1880" i="3"/>
  <c r="A1880" i="3"/>
  <c r="B1879" i="3"/>
  <c r="A1879" i="3"/>
  <c r="B1878" i="3"/>
  <c r="A1878" i="3"/>
  <c r="B1852" i="3"/>
  <c r="A1852" i="3"/>
  <c r="B1851" i="3"/>
  <c r="A1851" i="3"/>
  <c r="B1850" i="3"/>
  <c r="A1850" i="3"/>
  <c r="B1849" i="3"/>
  <c r="A1849" i="3"/>
  <c r="B1848" i="3"/>
  <c r="A1848" i="3"/>
  <c r="B1847" i="3"/>
  <c r="A1847" i="3"/>
  <c r="A1760" i="3"/>
  <c r="A1759" i="3"/>
  <c r="A1758" i="3"/>
  <c r="A1757" i="3"/>
  <c r="A1756" i="3"/>
  <c r="A1755" i="3"/>
  <c r="A1754" i="3"/>
  <c r="A1753" i="3"/>
  <c r="A1752" i="3"/>
  <c r="A1751" i="3"/>
  <c r="A1750" i="3"/>
  <c r="A1749" i="3"/>
  <c r="B1658" i="3"/>
  <c r="A1658" i="3"/>
  <c r="B1570" i="3"/>
  <c r="A1570" i="3"/>
  <c r="B1569" i="3"/>
  <c r="A1569" i="3"/>
  <c r="B1568" i="3"/>
  <c r="A1568" i="3"/>
  <c r="B1567" i="3"/>
  <c r="A1567" i="3"/>
  <c r="B1566" i="3"/>
  <c r="A1566" i="3"/>
  <c r="B1565" i="3"/>
  <c r="A1565" i="3"/>
  <c r="B1564" i="3"/>
  <c r="A1564" i="3"/>
  <c r="B1563" i="3"/>
  <c r="A1563" i="3"/>
  <c r="B1562" i="3"/>
  <c r="A1562" i="3"/>
  <c r="B1561" i="3"/>
  <c r="A1561" i="3"/>
  <c r="B1560" i="3"/>
  <c r="A1560" i="3"/>
  <c r="B1559" i="3"/>
  <c r="A1559" i="3"/>
  <c r="B1558" i="3"/>
  <c r="A1558" i="3"/>
  <c r="B1557" i="3"/>
  <c r="A1557" i="3"/>
  <c r="B1556" i="3"/>
  <c r="A1556" i="3"/>
  <c r="B1555" i="3"/>
  <c r="A1555" i="3"/>
  <c r="B1554" i="3"/>
  <c r="A1554" i="3"/>
  <c r="B1553" i="3"/>
  <c r="A1553" i="3"/>
  <c r="B1552" i="3"/>
  <c r="A1552" i="3"/>
  <c r="B1551" i="3"/>
  <c r="A1551" i="3"/>
  <c r="B1550" i="3"/>
  <c r="A1550" i="3"/>
  <c r="B1549" i="3"/>
  <c r="A1549" i="3"/>
  <c r="B1548" i="3"/>
  <c r="A1548" i="3"/>
  <c r="B1547" i="3"/>
  <c r="A1547" i="3"/>
  <c r="B1437" i="3"/>
  <c r="A1437" i="3"/>
  <c r="B1436" i="3"/>
  <c r="A1436" i="3"/>
  <c r="B1435" i="3"/>
  <c r="A1435" i="3"/>
  <c r="B1434" i="3"/>
  <c r="A1434" i="3"/>
  <c r="B1433" i="3"/>
  <c r="A1433" i="3"/>
  <c r="B1432" i="3"/>
  <c r="A1432" i="3"/>
  <c r="B1431" i="3"/>
  <c r="A1431" i="3"/>
  <c r="B1430" i="3"/>
  <c r="A1430" i="3"/>
  <c r="B1411" i="3"/>
  <c r="A1411" i="3"/>
  <c r="B1410" i="3"/>
  <c r="A1410" i="3"/>
  <c r="B1409" i="3"/>
  <c r="A1409" i="3"/>
  <c r="B1408" i="3"/>
  <c r="A1408" i="3"/>
  <c r="B1407" i="3"/>
  <c r="A1407" i="3"/>
  <c r="B1406" i="3"/>
  <c r="A1406" i="3"/>
  <c r="B1382" i="3"/>
  <c r="A1382" i="3"/>
  <c r="B1381" i="3"/>
  <c r="A1381" i="3"/>
  <c r="B1380" i="3"/>
  <c r="A1380" i="3"/>
  <c r="B1379" i="3"/>
  <c r="A1379" i="3"/>
  <c r="B1378" i="3"/>
  <c r="A1378" i="3"/>
  <c r="B1377" i="3"/>
  <c r="A1377" i="3"/>
  <c r="B1895" i="3"/>
  <c r="A1895" i="3"/>
  <c r="B1894" i="3"/>
  <c r="A1894" i="3"/>
  <c r="B1893" i="3"/>
  <c r="A1893" i="3"/>
  <c r="B1892" i="3"/>
  <c r="A1892" i="3"/>
  <c r="B1891" i="3"/>
  <c r="A1891" i="3"/>
  <c r="B1890" i="3"/>
  <c r="A1890" i="3"/>
  <c r="B1889" i="3"/>
  <c r="A1889" i="3"/>
  <c r="B1888" i="3"/>
  <c r="A1888" i="3"/>
  <c r="B1887" i="3"/>
  <c r="A1887" i="3"/>
  <c r="B1886" i="3"/>
  <c r="A1886" i="3"/>
  <c r="B1885" i="3"/>
  <c r="A1885" i="3"/>
  <c r="B1884" i="3"/>
  <c r="A1884" i="3"/>
  <c r="A1385" i="3"/>
  <c r="B475" i="3"/>
  <c r="A475" i="3"/>
  <c r="B474" i="3"/>
  <c r="A474" i="3"/>
  <c r="B473" i="3"/>
  <c r="A473" i="3"/>
  <c r="B472" i="3"/>
  <c r="A472" i="3"/>
  <c r="B1266" i="3" l="1"/>
  <c r="A1266" i="3"/>
  <c r="B1265" i="3"/>
  <c r="A1265" i="3"/>
  <c r="B1264" i="3"/>
  <c r="A1264" i="3"/>
  <c r="B1263" i="3"/>
  <c r="A1263" i="3"/>
  <c r="B1262" i="3"/>
  <c r="A1262" i="3"/>
  <c r="B1261" i="3"/>
  <c r="A1261" i="3"/>
  <c r="B1227" i="3"/>
  <c r="A1227" i="3"/>
  <c r="B1226" i="3"/>
  <c r="A1226" i="3"/>
  <c r="B1225" i="3"/>
  <c r="A1225" i="3"/>
  <c r="B1224" i="3"/>
  <c r="A1224" i="3"/>
  <c r="B1223" i="3"/>
  <c r="A1223" i="3"/>
  <c r="B1222" i="3"/>
  <c r="A1222" i="3"/>
  <c r="B1239" i="3"/>
  <c r="A1239" i="3"/>
  <c r="B1238" i="3"/>
  <c r="A1238" i="3"/>
  <c r="B1237" i="3"/>
  <c r="A1237" i="3"/>
  <c r="B1236" i="3"/>
  <c r="A1236" i="3"/>
  <c r="B1235" i="3"/>
  <c r="A1235" i="3"/>
  <c r="B1234" i="3"/>
  <c r="A1234" i="3"/>
  <c r="B1214" i="3"/>
  <c r="A1214" i="3"/>
  <c r="B1213" i="3"/>
  <c r="A1213" i="3"/>
  <c r="B1212" i="3"/>
  <c r="A1212" i="3"/>
  <c r="B1211" i="3"/>
  <c r="A1211" i="3"/>
  <c r="B1210" i="3"/>
  <c r="A1210" i="3"/>
  <c r="B1209" i="3"/>
  <c r="A1209" i="3"/>
  <c r="B1198" i="3"/>
  <c r="A1198" i="3"/>
  <c r="B1197" i="3"/>
  <c r="A1197" i="3"/>
  <c r="B1196" i="3"/>
  <c r="A1196" i="3"/>
  <c r="B1195" i="3"/>
  <c r="A1195" i="3"/>
  <c r="B1194" i="3"/>
  <c r="A1194" i="3"/>
  <c r="B1193" i="3"/>
  <c r="A1193" i="3"/>
  <c r="A1192" i="3"/>
  <c r="B1192" i="3"/>
  <c r="B1177" i="3"/>
  <c r="A1177" i="3"/>
  <c r="B1176" i="3"/>
  <c r="A1176" i="3"/>
  <c r="B1175" i="3"/>
  <c r="A1175" i="3"/>
  <c r="B1174" i="3"/>
  <c r="A1174" i="3"/>
  <c r="B1173" i="3"/>
  <c r="A1173" i="3"/>
  <c r="B1172" i="3"/>
  <c r="A1172" i="3"/>
  <c r="A1086" i="3"/>
  <c r="A1085" i="3"/>
  <c r="A1084" i="3"/>
  <c r="A1083" i="3"/>
  <c r="A1082" i="3"/>
  <c r="B1039" i="3"/>
  <c r="A1039" i="3"/>
  <c r="A1038" i="3"/>
  <c r="B1038" i="3"/>
  <c r="B996" i="3"/>
  <c r="A996" i="3"/>
  <c r="B995" i="3"/>
  <c r="A995" i="3"/>
  <c r="B994" i="3"/>
  <c r="A994" i="3"/>
  <c r="B993" i="3"/>
  <c r="A993" i="3"/>
  <c r="B992" i="3"/>
  <c r="A992" i="3"/>
  <c r="B991" i="3"/>
  <c r="A991" i="3"/>
  <c r="A997" i="3"/>
  <c r="B997" i="3"/>
  <c r="B984" i="3"/>
  <c r="A984" i="3"/>
  <c r="B983" i="3"/>
  <c r="A983" i="3"/>
  <c r="B982" i="3"/>
  <c r="A982" i="3"/>
  <c r="B981" i="3"/>
  <c r="A981" i="3"/>
  <c r="B980" i="3"/>
  <c r="A980" i="3"/>
  <c r="B979" i="3"/>
  <c r="A979" i="3"/>
  <c r="A978" i="3"/>
  <c r="B977" i="3"/>
  <c r="A977" i="3"/>
  <c r="B976" i="3"/>
  <c r="A976" i="3"/>
  <c r="B975" i="3"/>
  <c r="A975" i="3"/>
  <c r="A974" i="3"/>
  <c r="B973" i="3"/>
  <c r="A973" i="3"/>
  <c r="B972" i="3"/>
  <c r="A972" i="3"/>
  <c r="B971" i="3"/>
  <c r="A971" i="3"/>
  <c r="B970" i="3"/>
  <c r="A970" i="3"/>
  <c r="B969" i="3"/>
  <c r="A969" i="3"/>
  <c r="B968" i="3"/>
  <c r="A968" i="3"/>
  <c r="B967" i="3"/>
  <c r="A967" i="3"/>
  <c r="B966" i="3"/>
  <c r="A966" i="3"/>
  <c r="B965" i="3"/>
  <c r="A965" i="3"/>
  <c r="B964" i="3"/>
  <c r="A964" i="3"/>
  <c r="B902" i="3"/>
  <c r="B901" i="3"/>
  <c r="B900" i="3"/>
  <c r="B899" i="3"/>
  <c r="B898" i="3"/>
  <c r="B897" i="3"/>
  <c r="B896" i="3"/>
  <c r="B866" i="3"/>
  <c r="A866" i="3"/>
  <c r="A860" i="3"/>
  <c r="B865" i="3"/>
  <c r="A865" i="3"/>
  <c r="B864" i="3"/>
  <c r="A864" i="3"/>
  <c r="B863" i="3"/>
  <c r="A863" i="3"/>
  <c r="B862" i="3"/>
  <c r="A862" i="3"/>
  <c r="B861" i="3"/>
  <c r="A861" i="3"/>
  <c r="B860" i="3"/>
  <c r="B852" i="3"/>
  <c r="A852" i="3"/>
  <c r="B851" i="3"/>
  <c r="A851" i="3"/>
  <c r="B850" i="3"/>
  <c r="A850" i="3"/>
  <c r="B849" i="3"/>
  <c r="A849" i="3"/>
  <c r="B848" i="3"/>
  <c r="A848" i="3"/>
  <c r="B847" i="3"/>
  <c r="A847" i="3"/>
  <c r="B846" i="3"/>
  <c r="A846" i="3"/>
  <c r="B845" i="3"/>
  <c r="A845" i="3"/>
  <c r="B844" i="3"/>
  <c r="A844" i="3"/>
  <c r="B843" i="3"/>
  <c r="A843" i="3"/>
  <c r="B842" i="3"/>
  <c r="A842" i="3"/>
  <c r="B841" i="3"/>
  <c r="A841" i="3"/>
  <c r="B840" i="3"/>
  <c r="A840" i="3"/>
  <c r="B839" i="3"/>
  <c r="A839" i="3"/>
  <c r="B838" i="3"/>
  <c r="A838" i="3"/>
  <c r="B837" i="3"/>
  <c r="A837" i="3"/>
  <c r="B836" i="3"/>
  <c r="A836" i="3"/>
  <c r="B835" i="3"/>
  <c r="A835" i="3"/>
  <c r="B834" i="3"/>
  <c r="A834" i="3"/>
  <c r="B833" i="3"/>
  <c r="A833" i="3"/>
  <c r="B832" i="3"/>
  <c r="A832" i="3"/>
  <c r="B831" i="3"/>
  <c r="A831" i="3"/>
  <c r="B830" i="3"/>
  <c r="A830" i="3"/>
  <c r="B829" i="3"/>
  <c r="A829" i="3"/>
  <c r="B828" i="3"/>
  <c r="A828" i="3"/>
  <c r="B827" i="3"/>
  <c r="A827" i="3"/>
  <c r="B826" i="3"/>
  <c r="A826" i="3"/>
  <c r="B825" i="3"/>
  <c r="A825" i="3"/>
  <c r="B824" i="3"/>
  <c r="A824" i="3"/>
  <c r="A819" i="3"/>
  <c r="B767" i="3"/>
  <c r="A767" i="3"/>
  <c r="B766" i="3"/>
  <c r="A766" i="3"/>
  <c r="B765" i="3"/>
  <c r="A765" i="3"/>
  <c r="B764" i="3"/>
  <c r="A764" i="3"/>
  <c r="B763" i="3"/>
  <c r="A763" i="3"/>
  <c r="B762" i="3"/>
  <c r="A762" i="3"/>
  <c r="B761" i="3"/>
  <c r="A761" i="3"/>
  <c r="B760" i="3"/>
  <c r="A760" i="3"/>
  <c r="B759" i="3"/>
  <c r="A759" i="3"/>
  <c r="B745" i="3"/>
  <c r="A745" i="3"/>
  <c r="B741" i="3"/>
  <c r="A741" i="3"/>
  <c r="B740" i="3"/>
  <c r="A740" i="3"/>
  <c r="B739" i="3"/>
  <c r="A739" i="3"/>
  <c r="B738" i="3"/>
  <c r="A738" i="3"/>
  <c r="B737" i="3"/>
  <c r="A737" i="3"/>
  <c r="B731" i="3"/>
  <c r="A731" i="3"/>
  <c r="B730" i="3"/>
  <c r="A730" i="3"/>
  <c r="B702" i="3"/>
  <c r="A702" i="3"/>
  <c r="B701" i="3"/>
  <c r="A701" i="3"/>
  <c r="A728" i="3"/>
  <c r="B727" i="3"/>
  <c r="A727" i="3"/>
  <c r="B726" i="3"/>
  <c r="A726" i="3"/>
  <c r="B725" i="3"/>
  <c r="A725" i="3"/>
  <c r="B642" i="3"/>
  <c r="A642" i="3"/>
  <c r="B641" i="3"/>
  <c r="A641" i="3"/>
  <c r="B628" i="3"/>
  <c r="A628" i="3"/>
  <c r="B627" i="3"/>
  <c r="A627" i="3"/>
  <c r="B686" i="3"/>
  <c r="A686" i="3"/>
  <c r="B685" i="3"/>
  <c r="A685" i="3"/>
  <c r="A623" i="3"/>
  <c r="A687" i="3"/>
  <c r="B622" i="3"/>
  <c r="A622" i="3"/>
  <c r="B621" i="3"/>
  <c r="A621" i="3"/>
  <c r="B610" i="3"/>
  <c r="A610" i="3"/>
  <c r="B609" i="3"/>
  <c r="A609" i="3"/>
  <c r="B608" i="3"/>
  <c r="A608" i="3"/>
  <c r="B607" i="3"/>
  <c r="A607" i="3"/>
  <c r="B606" i="3"/>
  <c r="A606" i="3"/>
  <c r="B605" i="3"/>
  <c r="A605" i="3"/>
  <c r="A674" i="3"/>
  <c r="B676" i="3"/>
  <c r="A676" i="3"/>
  <c r="B675" i="3"/>
  <c r="A675" i="3"/>
  <c r="B674" i="3"/>
  <c r="B598" i="3"/>
  <c r="A598" i="3"/>
  <c r="B597" i="3"/>
  <c r="A597" i="3"/>
  <c r="B596" i="3"/>
  <c r="A596" i="3"/>
  <c r="B595" i="3"/>
  <c r="A595" i="3"/>
  <c r="B594" i="3"/>
  <c r="A594" i="3"/>
  <c r="B593" i="3"/>
  <c r="A593" i="3"/>
  <c r="B592" i="3"/>
  <c r="A592" i="3"/>
  <c r="B591" i="3"/>
  <c r="A591" i="3"/>
  <c r="B590" i="3"/>
  <c r="A590" i="3"/>
  <c r="B589" i="3"/>
  <c r="A589" i="3"/>
  <c r="B588" i="3"/>
  <c r="A588" i="3"/>
  <c r="B587" i="3"/>
  <c r="A587" i="3"/>
  <c r="B664" i="3"/>
  <c r="A664" i="3"/>
  <c r="B663" i="3"/>
  <c r="A663" i="3"/>
  <c r="B661" i="3"/>
  <c r="A661" i="3"/>
  <c r="B660" i="3"/>
  <c r="A660" i="3"/>
  <c r="B586" i="3"/>
  <c r="A586" i="3"/>
  <c r="B585" i="3"/>
  <c r="A585" i="3"/>
  <c r="B584" i="3"/>
  <c r="A584" i="3"/>
  <c r="B579" i="3"/>
  <c r="A579" i="3"/>
  <c r="B583" i="3"/>
  <c r="A583" i="3"/>
  <c r="B582" i="3"/>
  <c r="A582" i="3"/>
  <c r="B581" i="3"/>
  <c r="A581" i="3"/>
  <c r="B580" i="3"/>
  <c r="A580" i="3"/>
  <c r="B578" i="3"/>
  <c r="A578" i="3"/>
  <c r="B577" i="3" l="1"/>
  <c r="A577" i="3"/>
  <c r="A576" i="3"/>
  <c r="A652" i="3"/>
  <c r="A645" i="3"/>
  <c r="B645" i="3"/>
  <c r="B564" i="3"/>
  <c r="A564" i="3"/>
  <c r="B563" i="3"/>
  <c r="A563" i="3"/>
  <c r="B562" i="3"/>
  <c r="A562" i="3"/>
  <c r="B561" i="3"/>
  <c r="A561" i="3"/>
  <c r="B560" i="3"/>
  <c r="A560" i="3"/>
  <c r="B559" i="3"/>
  <c r="A559" i="3"/>
  <c r="B558" i="3"/>
  <c r="A558" i="3"/>
  <c r="B557" i="3"/>
  <c r="A557" i="3"/>
  <c r="B556" i="3"/>
  <c r="A556" i="3"/>
  <c r="B555" i="3"/>
  <c r="A555" i="3"/>
  <c r="B554" i="3"/>
  <c r="A554" i="3"/>
  <c r="B553" i="3"/>
  <c r="A553" i="3"/>
  <c r="B546" i="3"/>
  <c r="A546" i="3"/>
  <c r="B545" i="3"/>
  <c r="A545" i="3"/>
  <c r="B544" i="3"/>
  <c r="A544" i="3"/>
  <c r="B543" i="3"/>
  <c r="A543" i="3"/>
  <c r="B542" i="3"/>
  <c r="A542" i="3"/>
  <c r="B541" i="3" l="1"/>
  <c r="A541" i="3"/>
  <c r="A632" i="3"/>
  <c r="A629" i="3"/>
  <c r="B620" i="3"/>
  <c r="A620" i="3"/>
  <c r="B619" i="3"/>
  <c r="A619" i="3"/>
  <c r="B618" i="3"/>
  <c r="A618" i="3"/>
  <c r="B617" i="3"/>
  <c r="A617" i="3"/>
  <c r="B616" i="3"/>
  <c r="A616" i="3"/>
  <c r="B615" i="3"/>
  <c r="A615" i="3"/>
  <c r="B576" i="3"/>
  <c r="B575" i="3"/>
  <c r="A575" i="3"/>
  <c r="B574" i="3"/>
  <c r="A574" i="3"/>
  <c r="B573" i="3"/>
  <c r="A573" i="3"/>
  <c r="B572" i="3"/>
  <c r="A572" i="3"/>
  <c r="B571" i="3"/>
  <c r="A571" i="3"/>
  <c r="B570" i="3"/>
  <c r="A570" i="3"/>
  <c r="B569" i="3"/>
  <c r="A569" i="3"/>
  <c r="B568" i="3"/>
  <c r="A568" i="3"/>
  <c r="B567" i="3"/>
  <c r="A567" i="3"/>
  <c r="B566" i="3"/>
  <c r="A566" i="3"/>
  <c r="B565" i="3"/>
  <c r="A565" i="3"/>
  <c r="B460" i="3"/>
  <c r="A460" i="3"/>
  <c r="B459" i="3"/>
  <c r="A459" i="3"/>
  <c r="B458" i="3"/>
  <c r="A458" i="3"/>
  <c r="B457" i="3"/>
  <c r="A457" i="3"/>
  <c r="B456" i="3"/>
  <c r="A456" i="3"/>
  <c r="B455" i="3" l="1"/>
  <c r="A455" i="3"/>
  <c r="A547" i="3"/>
  <c r="B537" i="3"/>
  <c r="A537" i="3"/>
  <c r="B518" i="3" l="1"/>
  <c r="A518" i="3"/>
  <c r="B517" i="3"/>
  <c r="A517" i="3"/>
  <c r="B516" i="3"/>
  <c r="A516" i="3"/>
  <c r="B515" i="3"/>
  <c r="A515" i="3"/>
  <c r="B514" i="3"/>
  <c r="A514" i="3"/>
  <c r="B513" i="3"/>
  <c r="A513" i="3"/>
  <c r="B512" i="3"/>
  <c r="A512" i="3"/>
  <c r="B511" i="3"/>
  <c r="A511" i="3"/>
  <c r="B510" i="3"/>
  <c r="A510" i="3"/>
  <c r="B509" i="3"/>
  <c r="A509" i="3"/>
  <c r="B508" i="3"/>
  <c r="A508" i="3"/>
  <c r="B483" i="3"/>
  <c r="A483" i="3"/>
  <c r="B482" i="3"/>
  <c r="A482" i="3"/>
  <c r="B481" i="3"/>
  <c r="A481" i="3"/>
  <c r="B480" i="3"/>
  <c r="A480" i="3"/>
  <c r="B479" i="3"/>
  <c r="A479" i="3"/>
  <c r="B478" i="3"/>
  <c r="A478" i="3"/>
  <c r="B477" i="3"/>
  <c r="A477" i="3"/>
  <c r="B476" i="3" l="1"/>
  <c r="A476" i="3"/>
  <c r="A471" i="3"/>
  <c r="B471" i="3"/>
  <c r="B468" i="3"/>
  <c r="A468" i="3"/>
  <c r="B467" i="3"/>
  <c r="A467" i="3"/>
  <c r="B466" i="3"/>
  <c r="A466" i="3"/>
  <c r="B395" i="3"/>
  <c r="A395" i="3"/>
  <c r="B394" i="3"/>
  <c r="A394" i="3"/>
  <c r="B393" i="3"/>
  <c r="A393" i="3"/>
  <c r="B392" i="3"/>
  <c r="A392" i="3"/>
  <c r="B391" i="3"/>
  <c r="A391" i="3"/>
  <c r="B390" i="3" l="1"/>
  <c r="A390" i="3"/>
  <c r="A452" i="3"/>
  <c r="B454" i="3"/>
  <c r="A454" i="3"/>
  <c r="B453" i="3"/>
  <c r="A453" i="3"/>
  <c r="B452" i="3"/>
  <c r="B451" i="3"/>
  <c r="A451" i="3"/>
  <c r="B450" i="3"/>
  <c r="A450" i="3"/>
  <c r="B449" i="3"/>
  <c r="A449" i="3"/>
  <c r="B354" i="3"/>
  <c r="A354" i="3"/>
  <c r="B353" i="3"/>
  <c r="A353" i="3"/>
  <c r="B352" i="3"/>
  <c r="A352" i="3"/>
  <c r="B351" i="3"/>
  <c r="A351" i="3"/>
  <c r="B350" i="3"/>
  <c r="A350" i="3"/>
  <c r="B349" i="3" l="1"/>
  <c r="A349" i="3"/>
  <c r="A442" i="3"/>
  <c r="B444" i="3"/>
  <c r="A444" i="3"/>
  <c r="B443" i="3"/>
  <c r="A443" i="3"/>
  <c r="B442" i="3"/>
  <c r="B342" i="3"/>
  <c r="A342" i="3"/>
  <c r="B341" i="3"/>
  <c r="A341" i="3"/>
  <c r="B340" i="3"/>
  <c r="A340" i="3"/>
  <c r="B339" i="3"/>
  <c r="A339" i="3"/>
  <c r="B338" i="3"/>
  <c r="A338" i="3"/>
  <c r="B337" i="3"/>
  <c r="A337" i="3"/>
  <c r="A428" i="3"/>
  <c r="B430" i="3"/>
  <c r="A430" i="3"/>
  <c r="B429" i="3"/>
  <c r="A429" i="3"/>
  <c r="B428" i="3"/>
  <c r="B427" i="3"/>
  <c r="A427" i="3"/>
  <c r="B426" i="3"/>
  <c r="A426" i="3"/>
  <c r="B425" i="3"/>
  <c r="A425" i="3"/>
  <c r="B424" i="3"/>
  <c r="A424" i="3"/>
  <c r="B423" i="3"/>
  <c r="A423" i="3"/>
  <c r="B422" i="3"/>
  <c r="A422" i="3"/>
  <c r="B411" i="3"/>
  <c r="A411" i="3"/>
  <c r="B410" i="3"/>
  <c r="A410" i="3"/>
  <c r="B409" i="3"/>
  <c r="A409" i="3"/>
  <c r="B408" i="3"/>
  <c r="A408" i="3"/>
  <c r="B407" i="3"/>
  <c r="A407" i="3"/>
  <c r="B406" i="3"/>
  <c r="A406" i="3"/>
  <c r="B405" i="3"/>
  <c r="A405" i="3"/>
  <c r="B404" i="3"/>
  <c r="A404" i="3"/>
  <c r="B389" i="3"/>
  <c r="A389" i="3"/>
  <c r="B388" i="3"/>
  <c r="A388" i="3"/>
  <c r="B387" i="3"/>
  <c r="A387" i="3"/>
  <c r="B386" i="3"/>
  <c r="A386" i="3"/>
  <c r="B385" i="3"/>
  <c r="A385" i="3"/>
  <c r="B384" i="3"/>
  <c r="A384" i="3"/>
  <c r="B383" i="3"/>
  <c r="A383" i="3"/>
  <c r="B382" i="3"/>
  <c r="A382" i="3"/>
  <c r="B381" i="3"/>
  <c r="A381" i="3"/>
  <c r="B374" i="3"/>
  <c r="A374" i="3"/>
  <c r="B373" i="3"/>
  <c r="A373" i="3"/>
  <c r="B372" i="3"/>
  <c r="A372" i="3"/>
  <c r="B371" i="3"/>
  <c r="A371" i="3"/>
  <c r="B370" i="3"/>
  <c r="A370" i="3"/>
  <c r="B369" i="3"/>
  <c r="A369" i="3"/>
  <c r="A1917" i="3"/>
  <c r="B1917" i="3"/>
  <c r="B1916" i="3"/>
  <c r="A1916" i="3"/>
  <c r="B1915" i="3"/>
  <c r="A1915" i="3"/>
  <c r="B1914" i="3"/>
  <c r="A1914" i="3"/>
  <c r="B1913" i="3"/>
  <c r="A1913" i="3"/>
  <c r="B1912" i="3"/>
  <c r="A1912" i="3"/>
  <c r="B284" i="3"/>
  <c r="A284" i="3"/>
  <c r="B283" i="3"/>
  <c r="A283" i="3"/>
  <c r="B282" i="3"/>
  <c r="A282" i="3"/>
  <c r="B281" i="3"/>
  <c r="A281" i="3"/>
  <c r="B280" i="3"/>
  <c r="A280" i="3"/>
  <c r="B279" i="3"/>
  <c r="A279" i="3"/>
  <c r="B1826" i="3"/>
  <c r="A1826" i="3"/>
  <c r="B1825" i="3"/>
  <c r="A1825" i="3"/>
  <c r="B1824" i="3"/>
  <c r="A1824" i="3"/>
  <c r="B1823" i="3"/>
  <c r="A1823" i="3"/>
  <c r="B1822" i="3"/>
  <c r="A1822" i="3"/>
  <c r="B1821" i="3"/>
  <c r="A1821" i="3"/>
  <c r="B1208" i="3"/>
  <c r="A1208" i="3"/>
  <c r="B1207" i="3"/>
  <c r="A1207" i="3"/>
  <c r="B1206" i="3"/>
  <c r="A1206" i="3"/>
  <c r="B1205" i="3"/>
  <c r="A1205" i="3"/>
  <c r="B1204" i="3"/>
  <c r="A1204" i="3"/>
  <c r="B1203" i="3"/>
  <c r="A1203" i="3"/>
  <c r="B266" i="3"/>
  <c r="A266" i="3"/>
  <c r="B265" i="3"/>
  <c r="A265" i="3"/>
  <c r="B264" i="3"/>
  <c r="A264" i="3"/>
  <c r="B263" i="3"/>
  <c r="A263" i="3"/>
  <c r="B262" i="3"/>
  <c r="A262" i="3"/>
  <c r="B261" i="3"/>
  <c r="A261" i="3"/>
  <c r="B2627" i="3"/>
  <c r="A2627" i="3"/>
  <c r="B2626" i="3"/>
  <c r="A2626" i="3"/>
  <c r="B2625" i="3"/>
  <c r="A2625" i="3"/>
  <c r="A302" i="3"/>
  <c r="B303" i="3"/>
  <c r="A303" i="3"/>
  <c r="B302" i="3"/>
  <c r="B304" i="3"/>
  <c r="A304" i="3"/>
  <c r="B2582" i="3"/>
  <c r="A2582" i="3"/>
  <c r="B2581" i="3"/>
  <c r="A2581" i="3"/>
  <c r="B2580" i="3"/>
  <c r="A2580" i="3"/>
  <c r="A227" i="3"/>
  <c r="B184" i="3"/>
  <c r="A184" i="3"/>
  <c r="B183" i="3"/>
  <c r="A183" i="3"/>
  <c r="B182" i="3"/>
  <c r="A182" i="3"/>
  <c r="B181" i="3"/>
  <c r="A181" i="3"/>
  <c r="B180" i="3"/>
  <c r="A180" i="3"/>
  <c r="A179" i="3"/>
  <c r="B179" i="3"/>
  <c r="B228" i="3"/>
  <c r="A228" i="3"/>
  <c r="B227" i="3"/>
  <c r="B229" i="3"/>
  <c r="A229" i="3"/>
  <c r="B156" i="3"/>
  <c r="A156" i="3"/>
  <c r="B155" i="3"/>
  <c r="A155" i="3"/>
  <c r="B154" i="3"/>
  <c r="A154" i="3"/>
  <c r="B153" i="3"/>
  <c r="A153" i="3"/>
  <c r="A1064" i="3"/>
  <c r="A221" i="3"/>
  <c r="B1729" i="3"/>
  <c r="A1729" i="3"/>
  <c r="B1285" i="3"/>
  <c r="A1285" i="3"/>
  <c r="B1284" i="3"/>
  <c r="A1284" i="3"/>
  <c r="B1283" i="3"/>
  <c r="A1283" i="3"/>
  <c r="B1282" i="3"/>
  <c r="A1282" i="3"/>
  <c r="B1281" i="3"/>
  <c r="A1281" i="3"/>
  <c r="B1280" i="3"/>
  <c r="A1280" i="3"/>
  <c r="B170" i="3"/>
  <c r="A170" i="3"/>
  <c r="B169" i="3"/>
  <c r="A169" i="3"/>
  <c r="B168" i="3"/>
  <c r="A168" i="3"/>
  <c r="B167" i="3"/>
  <c r="A167" i="3"/>
  <c r="B166" i="3"/>
  <c r="A166" i="3"/>
  <c r="B165" i="3"/>
  <c r="A165" i="3"/>
  <c r="B164" i="3"/>
  <c r="A164" i="3"/>
  <c r="B163" i="3"/>
  <c r="A163" i="3"/>
  <c r="B218" i="3"/>
  <c r="A218" i="3"/>
  <c r="B219" i="3"/>
  <c r="A219" i="3"/>
  <c r="B220" i="3"/>
  <c r="A220" i="3"/>
  <c r="B211" i="3"/>
  <c r="A211" i="3"/>
  <c r="A2628" i="3"/>
  <c r="B2628" i="3"/>
  <c r="A285" i="3"/>
  <c r="A2555" i="3"/>
  <c r="B2557" i="3"/>
  <c r="A2557" i="3"/>
  <c r="B2556" i="3"/>
  <c r="A2556" i="3"/>
  <c r="B2555" i="3"/>
  <c r="A2375" i="3"/>
  <c r="B2375" i="3"/>
  <c r="A1671" i="3"/>
  <c r="B1682" i="3"/>
  <c r="A1682" i="3"/>
  <c r="B1681" i="3"/>
  <c r="A1681" i="3"/>
  <c r="B1680" i="3"/>
  <c r="A1680" i="3"/>
  <c r="B1679" i="3"/>
  <c r="A1679" i="3"/>
  <c r="B1678" i="3"/>
  <c r="A1678" i="3"/>
  <c r="B1677" i="3"/>
  <c r="A1677" i="3"/>
  <c r="B1676" i="3"/>
  <c r="A1676" i="3"/>
  <c r="B1675" i="3"/>
  <c r="A1675" i="3"/>
  <c r="B1674" i="3"/>
  <c r="A1674" i="3"/>
  <c r="B1673" i="3"/>
  <c r="A1673" i="3"/>
  <c r="B1672" i="3"/>
  <c r="A1672" i="3"/>
  <c r="B1671" i="3"/>
  <c r="A1004" i="3"/>
  <c r="B1010" i="3"/>
  <c r="A1010" i="3"/>
  <c r="B1009" i="3"/>
  <c r="A1009" i="3"/>
  <c r="B1008" i="3"/>
  <c r="A1008" i="3"/>
  <c r="B1007" i="3"/>
  <c r="A1007" i="3"/>
  <c r="B1006" i="3"/>
  <c r="A1006" i="3"/>
  <c r="B1005" i="3"/>
  <c r="A1005" i="3"/>
  <c r="B1004" i="3"/>
  <c r="B1003" i="3"/>
  <c r="A1003" i="3"/>
  <c r="A703" i="3"/>
  <c r="B703" i="3"/>
  <c r="B285" i="3"/>
  <c r="A54" i="3"/>
  <c r="B60" i="3"/>
  <c r="A60" i="3"/>
  <c r="B59" i="3"/>
  <c r="A59" i="3"/>
  <c r="B58" i="3"/>
  <c r="A58" i="3"/>
  <c r="B57" i="3"/>
  <c r="A57" i="3"/>
  <c r="B56" i="3"/>
  <c r="A56" i="3"/>
  <c r="B55" i="3"/>
  <c r="A55" i="3"/>
  <c r="B54" i="3"/>
  <c r="A208" i="3"/>
  <c r="B209" i="3"/>
  <c r="A209" i="3"/>
  <c r="B208" i="3"/>
  <c r="B210" i="3"/>
  <c r="A210" i="3"/>
  <c r="A212" i="3"/>
  <c r="B212" i="3"/>
  <c r="A2664" i="3"/>
  <c r="B2664" i="3"/>
  <c r="A2552" i="3"/>
  <c r="B2554" i="3"/>
  <c r="A2554" i="3"/>
  <c r="B2553" i="3"/>
  <c r="A2553" i="3"/>
  <c r="B2552" i="3"/>
  <c r="A2415" i="3"/>
  <c r="B2415" i="3"/>
  <c r="A1709" i="3"/>
  <c r="B1714" i="3"/>
  <c r="A1714" i="3"/>
  <c r="B1713" i="3"/>
  <c r="A1713" i="3"/>
  <c r="B1712" i="3"/>
  <c r="A1712" i="3"/>
  <c r="B1711" i="3"/>
  <c r="A1711" i="3"/>
  <c r="B1710" i="3"/>
  <c r="A1710" i="3"/>
  <c r="B1709" i="3"/>
  <c r="A1050" i="3"/>
  <c r="B1055" i="3"/>
  <c r="A1055" i="3"/>
  <c r="B1054" i="3"/>
  <c r="A1054" i="3"/>
  <c r="B1053" i="3"/>
  <c r="A1053" i="3"/>
  <c r="B1052" i="3"/>
  <c r="A1052" i="3"/>
  <c r="B1051" i="3"/>
  <c r="A1051" i="3"/>
  <c r="B1050" i="3"/>
  <c r="A733" i="3"/>
  <c r="B733" i="3"/>
  <c r="A448" i="3"/>
  <c r="B448" i="3"/>
  <c r="A205" i="3"/>
  <c r="A147" i="3"/>
  <c r="B152" i="3"/>
  <c r="A152" i="3"/>
  <c r="B151" i="3"/>
  <c r="A151" i="3"/>
  <c r="B150" i="3"/>
  <c r="A150" i="3"/>
  <c r="B149" i="3"/>
  <c r="A149" i="3"/>
  <c r="B148" i="3"/>
  <c r="A148" i="3"/>
  <c r="B147" i="3"/>
  <c r="B206" i="3"/>
  <c r="A206" i="3"/>
  <c r="B205" i="3"/>
  <c r="B207" i="3"/>
  <c r="A207" i="3"/>
  <c r="A134" i="3"/>
  <c r="A2654" i="3"/>
  <c r="B2654" i="3"/>
  <c r="A2413" i="3"/>
  <c r="B2413" i="3"/>
  <c r="B1706" i="3"/>
  <c r="A1706" i="3"/>
  <c r="B1705" i="3"/>
  <c r="A1705" i="3"/>
  <c r="B1704" i="3"/>
  <c r="A1704" i="3"/>
  <c r="B1703" i="3"/>
  <c r="A1703" i="3"/>
  <c r="B1702" i="3"/>
  <c r="A1702" i="3"/>
  <c r="B1701" i="3"/>
  <c r="A1701" i="3"/>
  <c r="B1700" i="3"/>
  <c r="A1700" i="3"/>
  <c r="B1699" i="3"/>
  <c r="A1699" i="3"/>
  <c r="B1698" i="3"/>
  <c r="A1698" i="3"/>
  <c r="B1697" i="3"/>
  <c r="A1697" i="3"/>
  <c r="B1696" i="3"/>
  <c r="A1696" i="3"/>
  <c r="B1695" i="3"/>
  <c r="A1695" i="3"/>
  <c r="B1047" i="3"/>
  <c r="A1047" i="3"/>
  <c r="B1046" i="3"/>
  <c r="A1046" i="3"/>
  <c r="B1045" i="3"/>
  <c r="A1045" i="3"/>
  <c r="B1044" i="3"/>
  <c r="A1044" i="3"/>
  <c r="B1043" i="3"/>
  <c r="A1043" i="3"/>
  <c r="B1042" i="3"/>
  <c r="A1042" i="3"/>
  <c r="B1041" i="3"/>
  <c r="A1041" i="3"/>
  <c r="B1040" i="3"/>
  <c r="A1040" i="3"/>
  <c r="B732" i="3"/>
  <c r="A732" i="3"/>
  <c r="B717" i="3"/>
  <c r="A416" i="3"/>
  <c r="B416" i="3"/>
  <c r="A141" i="3"/>
  <c r="B141" i="3"/>
  <c r="B140" i="3"/>
  <c r="A140" i="3"/>
  <c r="B139" i="3"/>
  <c r="A139" i="3"/>
  <c r="B138" i="3"/>
  <c r="A138" i="3"/>
  <c r="B137" i="3"/>
  <c r="A137" i="3"/>
  <c r="B136" i="3"/>
  <c r="A136" i="3"/>
  <c r="B135" i="3"/>
  <c r="A135" i="3"/>
  <c r="B134" i="3"/>
  <c r="A201" i="3"/>
  <c r="B203" i="3"/>
  <c r="A203" i="3"/>
  <c r="B202" i="3"/>
  <c r="A202" i="3"/>
  <c r="B201" i="3"/>
  <c r="B2594" i="3"/>
  <c r="A2594" i="3"/>
  <c r="B2593" i="3"/>
  <c r="A2593" i="3"/>
  <c r="B2592" i="3"/>
  <c r="A2592" i="3"/>
  <c r="A230" i="3"/>
  <c r="B1664" i="3"/>
  <c r="A1664" i="3"/>
  <c r="B1663" i="3"/>
  <c r="A1663" i="3"/>
  <c r="B1662" i="3"/>
  <c r="A1662" i="3"/>
  <c r="B1661" i="3"/>
  <c r="A1661" i="3"/>
  <c r="B1660" i="3"/>
  <c r="A1660" i="3"/>
  <c r="B1659" i="3"/>
  <c r="A1659" i="3"/>
  <c r="A48" i="3"/>
  <c r="B1002" i="3"/>
  <c r="A1002" i="3"/>
  <c r="B1001" i="3"/>
  <c r="A1001" i="3"/>
  <c r="B1000" i="3"/>
  <c r="A1000" i="3"/>
  <c r="B999" i="3"/>
  <c r="A999" i="3"/>
  <c r="B998" i="3"/>
  <c r="A998" i="3"/>
  <c r="A53" i="3"/>
  <c r="B53" i="3"/>
  <c r="B52" i="3"/>
  <c r="A52" i="3"/>
  <c r="B51" i="3"/>
  <c r="A51" i="3"/>
  <c r="B50" i="3"/>
  <c r="A50" i="3"/>
  <c r="B49" i="3"/>
  <c r="A49" i="3"/>
  <c r="B48" i="3"/>
  <c r="B232" i="3"/>
  <c r="A232" i="3"/>
  <c r="B231" i="3"/>
  <c r="A231" i="3"/>
  <c r="B230" i="3"/>
  <c r="A191" i="3"/>
  <c r="B2546" i="3"/>
  <c r="A2546" i="3"/>
  <c r="B2545" i="3"/>
  <c r="A2545" i="3"/>
  <c r="B2544" i="3"/>
  <c r="A2544" i="3"/>
  <c r="B1657" i="3"/>
  <c r="A1657" i="3"/>
  <c r="B1656" i="3"/>
  <c r="A1656" i="3"/>
  <c r="B1655" i="3"/>
  <c r="A1655" i="3"/>
  <c r="B1654" i="3"/>
  <c r="A1654" i="3"/>
  <c r="B1653" i="3"/>
  <c r="A1653" i="3"/>
  <c r="B1652" i="3"/>
  <c r="A1652" i="3"/>
  <c r="A987" i="3"/>
  <c r="B990" i="3"/>
  <c r="A990" i="3"/>
  <c r="B989" i="3"/>
  <c r="A989" i="3"/>
  <c r="B988" i="3"/>
  <c r="A988" i="3"/>
  <c r="B987" i="3"/>
  <c r="B986" i="3"/>
  <c r="A986" i="3"/>
  <c r="B985" i="3"/>
  <c r="A985" i="3"/>
  <c r="B191" i="3"/>
  <c r="B192" i="3"/>
  <c r="A192" i="3"/>
  <c r="B193" i="3"/>
  <c r="A193" i="3"/>
  <c r="A185" i="3"/>
  <c r="B190" i="3"/>
  <c r="A190" i="3"/>
  <c r="B189" i="3"/>
  <c r="A189" i="3"/>
  <c r="B188" i="3"/>
  <c r="A188" i="3"/>
  <c r="B187" i="3"/>
  <c r="A187" i="3"/>
  <c r="B186" i="3"/>
  <c r="A186" i="3"/>
  <c r="B185" i="3"/>
  <c r="B2677" i="3"/>
  <c r="A2677" i="3"/>
  <c r="B2676" i="3"/>
  <c r="A2676" i="3"/>
  <c r="B2675" i="3"/>
  <c r="A2675" i="3"/>
  <c r="B463" i="3"/>
  <c r="A463" i="3"/>
  <c r="B360" i="3"/>
  <c r="A360" i="3"/>
  <c r="B359" i="3"/>
  <c r="A359" i="3"/>
  <c r="B358" i="3"/>
  <c r="A358" i="3"/>
  <c r="B357" i="3"/>
  <c r="A357" i="3"/>
  <c r="B356" i="3"/>
  <c r="A356" i="3"/>
  <c r="B355" i="3"/>
  <c r="A355" i="3"/>
  <c r="A445" i="3"/>
  <c r="B2713" i="3"/>
  <c r="A2713" i="3"/>
  <c r="A2517" i="3"/>
  <c r="B2517" i="3"/>
  <c r="A736" i="3"/>
  <c r="B736" i="3"/>
  <c r="A614" i="3"/>
  <c r="B614" i="3"/>
  <c r="A97" i="3"/>
  <c r="B2617" i="3"/>
  <c r="A2617" i="3"/>
  <c r="B2616" i="3"/>
  <c r="A2616" i="3"/>
  <c r="B2615" i="3"/>
  <c r="A2615" i="3"/>
  <c r="B1820" i="3"/>
  <c r="A1820" i="3"/>
  <c r="B1819" i="3"/>
  <c r="A1819" i="3"/>
  <c r="B1818" i="3"/>
  <c r="A1818" i="3"/>
  <c r="B1817" i="3"/>
  <c r="A1817" i="3"/>
  <c r="B1816" i="3"/>
  <c r="A1816" i="3"/>
  <c r="B1815" i="3"/>
  <c r="A1815" i="3"/>
  <c r="B1191" i="3"/>
  <c r="A1191" i="3"/>
  <c r="B1190" i="3"/>
  <c r="A1190" i="3"/>
  <c r="B1189" i="3"/>
  <c r="A1189" i="3"/>
  <c r="B1188" i="3"/>
  <c r="A1188" i="3"/>
  <c r="B1187" i="3"/>
  <c r="A1187" i="3"/>
  <c r="B245" i="3"/>
  <c r="A245" i="3"/>
  <c r="B244" i="3"/>
  <c r="A244" i="3"/>
  <c r="B243" i="3"/>
  <c r="A243" i="3"/>
  <c r="B242" i="3"/>
  <c r="A242" i="3"/>
  <c r="B241" i="3"/>
  <c r="A241" i="3"/>
  <c r="B240" i="3"/>
  <c r="A240" i="3"/>
  <c r="B97" i="3"/>
  <c r="A267" i="3"/>
  <c r="B47" i="3"/>
  <c r="A47" i="3"/>
  <c r="B46" i="3"/>
  <c r="A46" i="3"/>
  <c r="B45" i="3"/>
  <c r="A45" i="3"/>
  <c r="B44" i="3"/>
  <c r="A44" i="3"/>
  <c r="B43" i="3"/>
  <c r="A43" i="3"/>
  <c r="B42" i="3"/>
  <c r="A42" i="3"/>
  <c r="B269" i="3"/>
  <c r="A269" i="3"/>
  <c r="B268" i="3"/>
  <c r="A268" i="3"/>
  <c r="B267" i="3"/>
  <c r="B403" i="3"/>
  <c r="A403" i="3"/>
  <c r="B402" i="3"/>
  <c r="A402" i="3"/>
  <c r="B401" i="3"/>
  <c r="A401" i="3"/>
  <c r="B400" i="3"/>
  <c r="A400" i="3"/>
  <c r="B399" i="3"/>
  <c r="A399" i="3"/>
  <c r="B398" i="3"/>
  <c r="A398" i="3"/>
  <c r="B397" i="3"/>
  <c r="A397" i="3"/>
  <c r="B396" i="3"/>
  <c r="A396" i="3"/>
  <c r="A275" i="3"/>
  <c r="A434" i="3"/>
  <c r="A431" i="3"/>
  <c r="A1259" i="3"/>
  <c r="A343" i="3"/>
  <c r="B2551" i="3"/>
  <c r="A2551" i="3"/>
  <c r="A780" i="3"/>
  <c r="B780" i="3"/>
  <c r="A718" i="3"/>
  <c r="B718" i="3"/>
  <c r="A204" i="3"/>
  <c r="B204" i="3"/>
  <c r="B348" i="3"/>
  <c r="A348" i="3"/>
  <c r="B347" i="3"/>
  <c r="A347" i="3"/>
  <c r="B346" i="3"/>
  <c r="A346" i="3"/>
  <c r="B345" i="3"/>
  <c r="A345" i="3"/>
  <c r="B344" i="3"/>
  <c r="A344" i="3"/>
  <c r="B343" i="3"/>
  <c r="B754" i="3"/>
  <c r="A754" i="3"/>
  <c r="A708" i="3"/>
  <c r="B708" i="3"/>
  <c r="A1246" i="3"/>
  <c r="A2547" i="3"/>
  <c r="B2547" i="3"/>
  <c r="A194" i="3"/>
  <c r="B194" i="3"/>
  <c r="A324" i="3"/>
  <c r="A2651" i="3"/>
  <c r="A1253" i="3"/>
  <c r="B331" i="3"/>
  <c r="A331" i="3"/>
  <c r="B330" i="3"/>
  <c r="A330" i="3"/>
  <c r="B329" i="3"/>
  <c r="A329" i="3"/>
  <c r="B328" i="3"/>
  <c r="A328" i="3"/>
  <c r="B327" i="3"/>
  <c r="A327" i="3"/>
  <c r="B326" i="3"/>
  <c r="A326" i="3"/>
  <c r="B325" i="3"/>
  <c r="A325" i="3"/>
  <c r="B324" i="3"/>
  <c r="A419" i="3"/>
  <c r="B323" i="3"/>
  <c r="A323" i="3"/>
  <c r="B322" i="3"/>
  <c r="A322" i="3"/>
  <c r="B321" i="3"/>
  <c r="A321" i="3"/>
  <c r="B320" i="3"/>
  <c r="A320" i="3"/>
  <c r="B319" i="3"/>
  <c r="A319" i="3"/>
  <c r="B318" i="3"/>
  <c r="A318" i="3"/>
  <c r="A412" i="3"/>
  <c r="B2538" i="3"/>
  <c r="A2538" i="3"/>
  <c r="B2537" i="3"/>
  <c r="A2537" i="3"/>
  <c r="A704" i="3"/>
  <c r="B753" i="3"/>
  <c r="A753" i="3"/>
  <c r="B752" i="3"/>
  <c r="A752" i="3"/>
  <c r="B705" i="3"/>
  <c r="A705" i="3"/>
  <c r="B704" i="3"/>
  <c r="A157" i="3"/>
  <c r="B158" i="3"/>
  <c r="A158" i="3"/>
  <c r="B157" i="3"/>
  <c r="A293" i="3"/>
  <c r="B299" i="3"/>
  <c r="A299" i="3"/>
  <c r="B298" i="3"/>
  <c r="A298" i="3"/>
  <c r="B297" i="3"/>
  <c r="A297" i="3"/>
  <c r="B296" i="3"/>
  <c r="A296" i="3"/>
  <c r="B295" i="3"/>
  <c r="A295" i="3"/>
  <c r="B294" i="3"/>
  <c r="A294" i="3"/>
  <c r="B293" i="3"/>
  <c r="B292" i="3"/>
  <c r="A292" i="3"/>
  <c r="B291" i="3"/>
  <c r="A291" i="3"/>
  <c r="B290" i="3"/>
  <c r="A290" i="3"/>
  <c r="B289" i="3"/>
  <c r="A289" i="3"/>
  <c r="B288" i="3"/>
  <c r="A288" i="3"/>
  <c r="B287" i="3"/>
  <c r="A287" i="3"/>
  <c r="B286" i="3"/>
  <c r="A286" i="3"/>
  <c r="A378" i="3"/>
  <c r="A333" i="3"/>
  <c r="B333" i="3"/>
  <c r="B173" i="3"/>
  <c r="A173" i="3"/>
  <c r="B161" i="3"/>
  <c r="A161" i="3"/>
  <c r="B81" i="3"/>
  <c r="A81" i="3"/>
  <c r="B2420" i="3"/>
  <c r="A2420" i="3"/>
  <c r="A2596" i="3"/>
  <c r="B78" i="3" l="1"/>
  <c r="A78" i="3"/>
  <c r="B77" i="3"/>
  <c r="A77" i="3"/>
  <c r="B76" i="3"/>
  <c r="A76" i="3"/>
  <c r="B75" i="3"/>
  <c r="A75" i="3"/>
  <c r="B74" i="3"/>
  <c r="A74" i="3"/>
  <c r="B73" i="3"/>
  <c r="A73" i="3"/>
  <c r="B735" i="3" l="1"/>
  <c r="A735" i="3"/>
  <c r="A462" i="3"/>
  <c r="B462" i="3"/>
  <c r="A2684" i="3"/>
  <c r="B2684" i="3"/>
  <c r="B706" i="3"/>
  <c r="A706" i="3"/>
  <c r="A300" i="3"/>
  <c r="B300" i="3"/>
  <c r="A124" i="3"/>
  <c r="A67" i="3"/>
  <c r="A2671" i="3"/>
  <c r="A2621" i="3"/>
  <c r="B2621" i="3"/>
  <c r="A2376" i="3"/>
  <c r="B2376" i="3"/>
  <c r="A2526" i="3"/>
  <c r="B2671" i="3"/>
  <c r="A2419" i="3"/>
  <c r="B2419" i="3"/>
  <c r="A734" i="3"/>
  <c r="B734" i="3" l="1"/>
  <c r="A461" i="3"/>
  <c r="B461" i="3"/>
  <c r="A235" i="3"/>
  <c r="B707" i="3"/>
  <c r="A707" i="3"/>
  <c r="A301" i="3"/>
  <c r="B301" i="3"/>
  <c r="A233" i="3" l="1"/>
  <c r="B143" i="3"/>
  <c r="A143" i="3"/>
  <c r="B142" i="3"/>
  <c r="A142" i="3"/>
  <c r="A1048" i="3"/>
  <c r="B949" i="3" l="1"/>
  <c r="A949" i="3"/>
  <c r="B948" i="3"/>
  <c r="A948" i="3"/>
  <c r="B947" i="3"/>
  <c r="A947" i="3"/>
  <c r="B946" i="3"/>
  <c r="A946" i="3"/>
  <c r="B945" i="3"/>
  <c r="A945" i="3"/>
  <c r="B944" i="3"/>
  <c r="A944" i="3"/>
  <c r="B943" i="3"/>
  <c r="A943" i="3"/>
  <c r="B178" i="3"/>
  <c r="A178" i="3"/>
  <c r="B177" i="3"/>
  <c r="A177" i="3"/>
  <c r="B176" i="3"/>
  <c r="A176" i="3"/>
  <c r="B175" i="3"/>
  <c r="A175" i="3"/>
  <c r="B174" i="3"/>
  <c r="A174" i="3"/>
  <c r="B172" i="3"/>
  <c r="A172" i="3"/>
  <c r="B171" i="3"/>
  <c r="A171" i="3"/>
  <c r="B162" i="3" l="1"/>
  <c r="A162" i="3"/>
  <c r="B160" i="3"/>
  <c r="A160" i="3"/>
  <c r="B159" i="3"/>
  <c r="A159" i="3"/>
  <c r="A146" i="3"/>
  <c r="A118" i="3"/>
  <c r="B2525" i="3"/>
  <c r="A2525" i="3"/>
  <c r="B2524" i="3"/>
  <c r="A2524" i="3"/>
  <c r="B2523" i="3"/>
  <c r="A2523" i="3"/>
  <c r="B1688" i="3"/>
  <c r="A1688" i="3"/>
  <c r="B1687" i="3"/>
  <c r="A1687" i="3"/>
  <c r="B1686" i="3"/>
  <c r="A1686" i="3"/>
  <c r="B1685" i="3"/>
  <c r="A1685" i="3"/>
  <c r="B1684" i="3"/>
  <c r="A1684" i="3"/>
  <c r="B1683" i="3"/>
  <c r="A1683" i="3"/>
  <c r="A1011" i="3"/>
  <c r="B1016" i="3"/>
  <c r="A1016" i="3"/>
  <c r="B1015" i="3"/>
  <c r="A1015" i="3"/>
  <c r="B1014" i="3"/>
  <c r="A1014" i="3"/>
  <c r="B1013" i="3"/>
  <c r="A1013" i="3"/>
  <c r="B1012" i="3"/>
  <c r="A1012" i="3"/>
  <c r="B1011" i="3"/>
  <c r="B120" i="3"/>
  <c r="A120" i="3"/>
  <c r="B119" i="3"/>
  <c r="A119" i="3"/>
  <c r="B118" i="3"/>
  <c r="B66" i="3"/>
  <c r="A66" i="3"/>
  <c r="B65" i="3"/>
  <c r="A65" i="3"/>
  <c r="B64" i="3"/>
  <c r="A64" i="3"/>
  <c r="B63" i="3"/>
  <c r="A63" i="3"/>
  <c r="B62" i="3"/>
  <c r="A62" i="3"/>
  <c r="B61" i="3"/>
  <c r="A61" i="3"/>
  <c r="A1029" i="3"/>
  <c r="B1029" i="3"/>
  <c r="A1030" i="3"/>
  <c r="B1030" i="3"/>
  <c r="A1031" i="3"/>
  <c r="B1031" i="3"/>
  <c r="A1032" i="3"/>
  <c r="B1032" i="3"/>
  <c r="A1033" i="3"/>
  <c r="B1033" i="3"/>
  <c r="B2598" i="3"/>
  <c r="A2598" i="3"/>
  <c r="B2597" i="3"/>
  <c r="A2597" i="3"/>
  <c r="B2596" i="3"/>
  <c r="A246" i="3"/>
  <c r="B200" i="3"/>
  <c r="A200" i="3"/>
  <c r="B199" i="3"/>
  <c r="A199" i="3"/>
  <c r="B198" i="3"/>
  <c r="A198" i="3"/>
  <c r="B197" i="3"/>
  <c r="A197" i="3"/>
  <c r="B196" i="3"/>
  <c r="A196" i="3"/>
  <c r="B195" i="3"/>
  <c r="A195" i="3"/>
  <c r="A70" i="3"/>
  <c r="B72" i="3"/>
  <c r="A72" i="3"/>
  <c r="B71" i="3"/>
  <c r="A71" i="3"/>
  <c r="B70" i="3"/>
  <c r="B69" i="3"/>
  <c r="A69" i="3"/>
  <c r="B68" i="3"/>
  <c r="A68" i="3"/>
  <c r="B67" i="3"/>
  <c r="A126" i="3"/>
  <c r="B1608" i="3"/>
  <c r="A1608" i="3"/>
  <c r="B1607" i="3"/>
  <c r="A1607" i="3"/>
  <c r="B1606" i="3"/>
  <c r="A1606" i="3"/>
  <c r="B1605" i="3"/>
  <c r="A1605" i="3"/>
  <c r="B1604" i="3"/>
  <c r="A1604" i="3"/>
  <c r="B1603" i="3" l="1"/>
  <c r="A1603" i="3"/>
  <c r="A921" i="3"/>
  <c r="B925" i="3"/>
  <c r="A925" i="3"/>
  <c r="B924" i="3"/>
  <c r="A924" i="3"/>
  <c r="B923" i="3"/>
  <c r="A923" i="3"/>
  <c r="B926" i="3"/>
  <c r="A926" i="3"/>
  <c r="B922" i="3"/>
  <c r="A922" i="3"/>
  <c r="B921" i="3"/>
  <c r="A2491" i="3"/>
  <c r="B2493" i="3"/>
  <c r="A2493" i="3"/>
  <c r="B2492" i="3"/>
  <c r="A2492" i="3"/>
  <c r="B2491" i="3"/>
  <c r="A88" i="3"/>
  <c r="B89" i="3"/>
  <c r="A89" i="3"/>
  <c r="B88" i="3"/>
  <c r="B87" i="3"/>
  <c r="A87" i="3"/>
  <c r="B2423" i="3"/>
  <c r="A2423" i="3"/>
  <c r="B2422" i="3"/>
  <c r="A2422" i="3"/>
  <c r="B2421" i="3"/>
  <c r="A2421" i="3"/>
  <c r="A1451" i="3"/>
  <c r="B1451" i="3"/>
  <c r="B1450" i="3"/>
  <c r="A1450" i="3"/>
  <c r="B1449" i="3"/>
  <c r="A1449" i="3"/>
  <c r="B1448" i="3"/>
  <c r="A1448" i="3"/>
  <c r="B1447" i="3"/>
  <c r="A1447" i="3"/>
  <c r="B1446" i="3"/>
  <c r="A1446" i="3"/>
  <c r="A872" i="3"/>
  <c r="B872" i="3"/>
  <c r="B871" i="3"/>
  <c r="A871" i="3"/>
  <c r="B870" i="3"/>
  <c r="A870" i="3"/>
  <c r="B869" i="3"/>
  <c r="A869" i="3"/>
  <c r="B868" i="3"/>
  <c r="A868" i="3"/>
  <c r="B867" i="3"/>
  <c r="A867" i="3"/>
  <c r="A39" i="3"/>
  <c r="A40" i="3"/>
  <c r="B336" i="3"/>
  <c r="A336" i="3"/>
  <c r="B335" i="3"/>
  <c r="A335" i="3"/>
  <c r="B334" i="3"/>
  <c r="A334" i="3"/>
  <c r="B332" i="3"/>
  <c r="A332" i="3"/>
  <c r="A41" i="3"/>
  <c r="B40" i="3" l="1"/>
  <c r="B39" i="3"/>
  <c r="B41" i="3"/>
  <c r="B96" i="3"/>
  <c r="A96" i="3"/>
  <c r="B95" i="3"/>
  <c r="A95" i="3"/>
  <c r="B94" i="3"/>
  <c r="A94" i="3"/>
  <c r="B93" i="3"/>
  <c r="A93" i="3"/>
  <c r="B92" i="3"/>
  <c r="A92" i="3"/>
  <c r="B91" i="3"/>
  <c r="A91" i="3"/>
  <c r="B90" i="3"/>
  <c r="A90" i="3"/>
  <c r="B86" i="3"/>
  <c r="A86" i="3"/>
  <c r="B85" i="3"/>
  <c r="A85" i="3"/>
  <c r="B84" i="3"/>
  <c r="A84" i="3"/>
  <c r="B83" i="3"/>
  <c r="A83" i="3"/>
  <c r="B82" i="3"/>
  <c r="A82" i="3"/>
  <c r="B80" i="3"/>
  <c r="A80" i="3"/>
  <c r="B79" i="3"/>
  <c r="A79" i="3"/>
  <c r="B2741" i="3" l="1"/>
  <c r="A2741" i="3"/>
  <c r="B2740" i="3"/>
  <c r="A2740" i="3"/>
  <c r="B2739" i="3"/>
  <c r="A2739" i="3"/>
  <c r="B2738" i="3"/>
  <c r="A2738" i="3"/>
  <c r="B2737" i="3"/>
  <c r="A2737" i="3"/>
  <c r="B2736" i="3"/>
  <c r="A2736" i="3"/>
  <c r="B2735" i="3"/>
  <c r="A2735" i="3"/>
  <c r="B2734" i="3"/>
  <c r="A2734" i="3"/>
  <c r="B2733" i="3"/>
  <c r="A2733" i="3"/>
  <c r="B2732" i="3"/>
  <c r="A2732" i="3"/>
  <c r="B2731" i="3"/>
  <c r="A2731" i="3"/>
  <c r="B2730" i="3"/>
  <c r="A2730" i="3"/>
  <c r="B2729" i="3"/>
  <c r="A2729" i="3"/>
  <c r="B2722" i="3"/>
  <c r="A2722" i="3"/>
  <c r="B2721" i="3"/>
  <c r="A2721" i="3"/>
  <c r="B2720" i="3"/>
  <c r="A2720" i="3"/>
  <c r="B2719" i="3"/>
  <c r="A2719" i="3"/>
  <c r="B2718" i="3"/>
  <c r="A2718" i="3"/>
  <c r="B2717" i="3"/>
  <c r="A2717" i="3"/>
  <c r="B2712" i="3"/>
  <c r="A2712" i="3"/>
  <c r="B2711" i="3"/>
  <c r="A2711" i="3"/>
  <c r="B2710" i="3"/>
  <c r="A2710" i="3"/>
  <c r="B2708" i="3"/>
  <c r="A2708" i="3"/>
  <c r="B2707" i="3"/>
  <c r="A2707" i="3"/>
  <c r="B2706" i="3"/>
  <c r="A2706" i="3"/>
  <c r="B2705" i="3"/>
  <c r="A2705" i="3"/>
  <c r="B2704" i="3"/>
  <c r="A2704" i="3"/>
  <c r="B2703" i="3"/>
  <c r="A2703" i="3"/>
  <c r="B2694" i="3"/>
  <c r="A2694" i="3"/>
  <c r="B2693" i="3"/>
  <c r="A2693" i="3"/>
  <c r="B2692" i="3"/>
  <c r="A2692" i="3"/>
  <c r="B2691" i="3"/>
  <c r="A2691" i="3"/>
  <c r="B2690" i="3"/>
  <c r="A2690" i="3"/>
  <c r="B2689" i="3"/>
  <c r="A2689" i="3"/>
  <c r="B2688" i="3"/>
  <c r="A2688" i="3"/>
  <c r="B2687" i="3"/>
  <c r="A2687" i="3"/>
  <c r="B2686" i="3"/>
  <c r="A2686" i="3"/>
  <c r="B2683" i="3"/>
  <c r="A2683" i="3"/>
  <c r="B2682" i="3"/>
  <c r="A2682" i="3"/>
  <c r="B2681" i="3"/>
  <c r="A2681" i="3"/>
  <c r="B2680" i="3"/>
  <c r="A2680" i="3"/>
  <c r="B2679" i="3"/>
  <c r="A2679" i="3"/>
  <c r="B2678" i="3"/>
  <c r="A2678" i="3"/>
  <c r="B2674" i="3"/>
  <c r="A2674" i="3"/>
  <c r="B2673" i="3"/>
  <c r="A2673" i="3"/>
  <c r="B2672" i="3"/>
  <c r="A2672" i="3"/>
  <c r="B2657" i="3"/>
  <c r="A2657" i="3"/>
  <c r="B2656" i="3"/>
  <c r="A2656" i="3"/>
  <c r="B2655" i="3"/>
  <c r="A2655" i="3"/>
  <c r="B2653" i="3"/>
  <c r="A2653" i="3"/>
  <c r="B2652" i="3"/>
  <c r="A2652" i="3"/>
  <c r="B2651" i="3"/>
  <c r="B2650" i="3"/>
  <c r="A2650" i="3"/>
  <c r="B2648" i="3"/>
  <c r="A2648" i="3"/>
  <c r="B2647" i="3"/>
  <c r="A2647" i="3"/>
  <c r="B2646" i="3"/>
  <c r="A2646" i="3"/>
  <c r="B2645" i="3"/>
  <c r="A2645" i="3"/>
  <c r="B2644" i="3"/>
  <c r="A2644" i="3"/>
  <c r="B2643" i="3"/>
  <c r="A2643" i="3"/>
  <c r="B2642" i="3"/>
  <c r="A2642" i="3"/>
  <c r="B2641" i="3"/>
  <c r="A2641" i="3"/>
  <c r="B2640" i="3"/>
  <c r="A2640" i="3"/>
  <c r="B2624" i="3"/>
  <c r="A2624" i="3"/>
  <c r="B2623" i="3"/>
  <c r="A2623" i="3"/>
  <c r="B2622" i="3"/>
  <c r="A2622" i="3"/>
  <c r="B2614" i="3"/>
  <c r="A2614" i="3"/>
  <c r="B2613" i="3"/>
  <c r="A2613" i="3"/>
  <c r="B2588" i="3"/>
  <c r="A2588" i="3"/>
  <c r="B2587" i="3"/>
  <c r="A2587" i="3"/>
  <c r="B2586" i="3"/>
  <c r="A2586" i="3"/>
  <c r="B2569" i="3"/>
  <c r="A2569" i="3"/>
  <c r="B2563" i="3"/>
  <c r="A2563" i="3"/>
  <c r="B2568" i="3"/>
  <c r="A2568" i="3"/>
  <c r="B2567" i="3"/>
  <c r="A2567" i="3"/>
  <c r="B2566" i="3"/>
  <c r="A2566" i="3"/>
  <c r="B2565" i="3"/>
  <c r="A2565" i="3"/>
  <c r="B2564" i="3"/>
  <c r="A2564" i="3"/>
  <c r="B2562" i="3"/>
  <c r="A2562" i="3"/>
  <c r="B2561" i="3"/>
  <c r="A2561" i="3"/>
  <c r="B2560" i="3"/>
  <c r="A2560" i="3"/>
  <c r="B2559" i="3"/>
  <c r="A2559" i="3"/>
  <c r="B2558" i="3"/>
  <c r="A2558" i="3"/>
  <c r="B2536" i="3"/>
  <c r="A2536" i="3"/>
  <c r="B2535" i="3"/>
  <c r="A2535" i="3"/>
  <c r="B2534" i="3"/>
  <c r="A2534" i="3"/>
  <c r="B2531" i="3"/>
  <c r="A2531" i="3"/>
  <c r="B2530" i="3"/>
  <c r="A2530" i="3"/>
  <c r="B2529" i="3"/>
  <c r="A2529" i="3"/>
  <c r="B2539" i="3"/>
  <c r="A2539" i="3"/>
  <c r="B2528" i="3"/>
  <c r="A2528" i="3"/>
  <c r="B2527" i="3"/>
  <c r="A2527" i="3"/>
  <c r="B2526" i="3"/>
  <c r="B2522" i="3"/>
  <c r="A2522" i="3"/>
  <c r="B2521" i="3"/>
  <c r="A2521" i="3"/>
  <c r="B2520" i="3"/>
  <c r="A2520" i="3"/>
  <c r="B2463" i="3" l="1"/>
  <c r="A2463" i="3"/>
  <c r="B2462" i="3"/>
  <c r="A2462" i="3"/>
  <c r="B2461" i="3"/>
  <c r="A2461" i="3"/>
  <c r="B2460" i="3"/>
  <c r="A2460" i="3"/>
  <c r="B2459" i="3"/>
  <c r="A2459" i="3"/>
  <c r="B2458" i="3"/>
  <c r="A2458" i="3"/>
  <c r="B2429" i="3"/>
  <c r="A2429" i="3"/>
  <c r="B2428" i="3"/>
  <c r="A2428" i="3"/>
  <c r="B2427" i="3"/>
  <c r="A2427" i="3"/>
  <c r="B2426" i="3"/>
  <c r="A2426" i="3"/>
  <c r="B2425" i="3"/>
  <c r="A2425" i="3"/>
  <c r="B2424" i="3"/>
  <c r="A2424" i="3"/>
  <c r="B2513" i="3"/>
  <c r="A2513" i="3"/>
  <c r="B2512" i="3"/>
  <c r="A2512" i="3"/>
  <c r="B2511" i="3"/>
  <c r="A2511" i="3"/>
  <c r="B2510" i="3"/>
  <c r="A2510" i="3"/>
  <c r="B2509" i="3"/>
  <c r="A2509" i="3"/>
  <c r="B2508" i="3"/>
  <c r="A2508" i="3"/>
  <c r="B2507" i="3"/>
  <c r="A2507" i="3"/>
  <c r="B2506" i="3"/>
  <c r="A2506" i="3"/>
  <c r="B2505" i="3"/>
  <c r="A2505" i="3"/>
  <c r="B2504" i="3"/>
  <c r="A2504" i="3"/>
  <c r="B2503" i="3"/>
  <c r="A2503" i="3"/>
  <c r="B2502" i="3"/>
  <c r="A2502" i="3"/>
  <c r="B2501" i="3"/>
  <c r="A2501" i="3"/>
  <c r="B2500" i="3"/>
  <c r="A2500" i="3"/>
  <c r="B2499" i="3"/>
  <c r="A2499" i="3"/>
  <c r="B2498" i="3"/>
  <c r="A2498" i="3"/>
  <c r="B2497" i="3"/>
  <c r="A2497" i="3"/>
  <c r="B2464" i="3"/>
  <c r="A2464" i="3"/>
  <c r="B2418" i="3"/>
  <c r="A2418" i="3"/>
  <c r="B2417" i="3"/>
  <c r="A2417" i="3"/>
  <c r="B2416" i="3"/>
  <c r="A2416" i="3"/>
  <c r="B2414" i="3"/>
  <c r="A2414" i="3"/>
  <c r="B2412" i="3"/>
  <c r="A2412" i="3"/>
  <c r="B2411" i="3"/>
  <c r="A2411" i="3"/>
  <c r="B2410" i="3"/>
  <c r="A2410" i="3"/>
  <c r="B2409" i="3"/>
  <c r="A2409" i="3"/>
  <c r="B2408" i="3"/>
  <c r="A2408" i="3"/>
  <c r="B2407" i="3"/>
  <c r="A2407" i="3"/>
  <c r="B2406" i="3"/>
  <c r="A2406" i="3"/>
  <c r="B2405" i="3"/>
  <c r="A2405" i="3"/>
  <c r="B2404" i="3"/>
  <c r="A2404" i="3"/>
  <c r="B2403" i="3"/>
  <c r="A2403" i="3"/>
  <c r="B2402" i="3"/>
  <c r="A2402" i="3"/>
  <c r="B2401" i="3"/>
  <c r="A2401" i="3"/>
  <c r="B2400" i="3"/>
  <c r="A2400" i="3"/>
  <c r="B2399" i="3"/>
  <c r="A2399" i="3"/>
  <c r="B2398" i="3"/>
  <c r="A2398" i="3"/>
  <c r="B2397" i="3"/>
  <c r="A2397" i="3"/>
  <c r="B2396" i="3"/>
  <c r="A2396" i="3"/>
  <c r="B2395" i="3"/>
  <c r="A2395" i="3"/>
  <c r="B2394" i="3"/>
  <c r="A2394" i="3"/>
  <c r="B2393" i="3"/>
  <c r="A2393" i="3"/>
  <c r="B2392" i="3"/>
  <c r="A2392" i="3"/>
  <c r="B2391" i="3"/>
  <c r="A2391" i="3"/>
  <c r="B2390" i="3"/>
  <c r="A2390" i="3"/>
  <c r="B2389" i="3"/>
  <c r="A2389" i="3"/>
  <c r="B2388" i="3"/>
  <c r="A2388" i="3"/>
  <c r="B2387" i="3"/>
  <c r="A2387" i="3"/>
  <c r="B2386" i="3"/>
  <c r="A2386" i="3"/>
  <c r="B2385" i="3"/>
  <c r="A2385" i="3"/>
  <c r="B2384" i="3"/>
  <c r="A2384" i="3"/>
  <c r="B2383" i="3"/>
  <c r="A2383" i="3"/>
  <c r="B2368" i="3"/>
  <c r="A2368" i="3"/>
  <c r="B2367" i="3"/>
  <c r="A2367" i="3"/>
  <c r="B2366" i="3"/>
  <c r="A2366" i="3"/>
  <c r="B2365" i="3"/>
  <c r="A2365" i="3"/>
  <c r="B2364" i="3"/>
  <c r="A2364" i="3"/>
  <c r="B2363" i="3"/>
  <c r="A2363" i="3"/>
  <c r="B2362" i="3"/>
  <c r="A2362" i="3"/>
  <c r="B2361" i="3"/>
  <c r="A2361" i="3"/>
  <c r="B2360" i="3"/>
  <c r="A2360" i="3"/>
  <c r="B2359" i="3"/>
  <c r="A2359" i="3"/>
  <c r="B2358" i="3"/>
  <c r="A2358" i="3"/>
  <c r="B2357" i="3"/>
  <c r="A2357" i="3"/>
  <c r="B2356" i="3"/>
  <c r="A2356" i="3"/>
  <c r="B2355" i="3"/>
  <c r="A2355" i="3"/>
  <c r="B2354" i="3"/>
  <c r="A2354" i="3"/>
  <c r="B2353" i="3"/>
  <c r="A2353" i="3"/>
  <c r="B2352" i="3"/>
  <c r="A2352" i="3"/>
  <c r="B2351" i="3"/>
  <c r="A2351" i="3"/>
  <c r="B2350" i="3"/>
  <c r="A2350" i="3"/>
  <c r="B2349" i="3"/>
  <c r="A2349" i="3"/>
  <c r="B2347" i="3"/>
  <c r="A2347" i="3"/>
  <c r="B2346" i="3"/>
  <c r="A2346" i="3"/>
  <c r="B2345" i="3"/>
  <c r="A2345" i="3"/>
  <c r="A2343" i="3"/>
  <c r="A2342" i="3"/>
  <c r="A2341" i="3"/>
  <c r="B2340" i="3"/>
  <c r="A2340" i="3"/>
  <c r="B2339" i="3"/>
  <c r="A2339" i="3"/>
  <c r="B2338" i="3"/>
  <c r="A2338" i="3"/>
  <c r="B2337" i="3"/>
  <c r="A2337" i="3"/>
  <c r="B2336" i="3"/>
  <c r="A2336" i="3"/>
  <c r="B2335" i="3"/>
  <c r="A2335" i="3"/>
  <c r="B2334" i="3"/>
  <c r="A2334" i="3"/>
  <c r="B2333" i="3"/>
  <c r="A2333" i="3"/>
  <c r="B2332" i="3"/>
  <c r="A2332" i="3"/>
  <c r="B2331" i="3"/>
  <c r="A2331" i="3"/>
  <c r="B2328" i="3"/>
  <c r="A2328" i="3"/>
  <c r="B2327" i="3"/>
  <c r="A2327" i="3"/>
  <c r="B2326" i="3"/>
  <c r="A2326" i="3"/>
  <c r="B2325" i="3"/>
  <c r="A2325" i="3"/>
  <c r="B2324" i="3"/>
  <c r="A2324" i="3"/>
  <c r="B2323" i="3"/>
  <c r="A2323" i="3"/>
  <c r="B2322" i="3"/>
  <c r="A2322" i="3"/>
  <c r="B2321" i="3"/>
  <c r="A2321" i="3"/>
  <c r="B2320" i="3"/>
  <c r="A2320" i="3"/>
  <c r="B2319" i="3"/>
  <c r="A2319" i="3"/>
  <c r="B2318" i="3"/>
  <c r="A2318" i="3"/>
  <c r="B2317" i="3"/>
  <c r="A2317" i="3"/>
  <c r="B2316" i="3"/>
  <c r="A2316" i="3"/>
  <c r="B2315" i="3"/>
  <c r="A2315" i="3"/>
  <c r="B2314" i="3"/>
  <c r="A2314" i="3"/>
  <c r="B2330" i="3"/>
  <c r="A2330" i="3"/>
  <c r="B2329" i="3"/>
  <c r="A2329" i="3"/>
  <c r="B2313" i="3"/>
  <c r="A2313" i="3"/>
  <c r="B2312" i="3"/>
  <c r="A2312" i="3"/>
  <c r="B2311" i="3"/>
  <c r="B2310" i="3"/>
  <c r="B2309" i="3"/>
  <c r="B2308" i="3"/>
  <c r="B2307" i="3"/>
  <c r="B2306" i="3"/>
  <c r="A2311" i="3"/>
  <c r="A2310" i="3"/>
  <c r="A2309" i="3"/>
  <c r="A2308" i="3"/>
  <c r="A2307" i="3"/>
  <c r="A2306" i="3"/>
  <c r="B2305" i="3"/>
  <c r="A2305" i="3"/>
  <c r="B2304" i="3"/>
  <c r="A2304" i="3"/>
  <c r="B2303" i="3"/>
  <c r="A2303" i="3"/>
  <c r="B2302" i="3"/>
  <c r="A2302" i="3"/>
  <c r="B2301" i="3"/>
  <c r="A2301" i="3"/>
  <c r="B2300" i="3"/>
  <c r="A2300" i="3"/>
  <c r="B2299" i="3"/>
  <c r="A2299" i="3"/>
  <c r="B2298" i="3"/>
  <c r="A2298" i="3"/>
  <c r="B2297" i="3"/>
  <c r="A2297" i="3"/>
  <c r="B2296" i="3"/>
  <c r="A2296" i="3"/>
  <c r="B2295" i="3"/>
  <c r="A2295" i="3"/>
  <c r="B2294" i="3"/>
  <c r="A2294" i="3"/>
  <c r="B2293" i="3"/>
  <c r="A2293" i="3"/>
  <c r="B2292" i="3"/>
  <c r="A2292" i="3"/>
  <c r="B2291" i="3"/>
  <c r="A2291" i="3"/>
  <c r="B2290" i="3"/>
  <c r="A2290" i="3"/>
  <c r="B2289" i="3"/>
  <c r="A2289" i="3"/>
  <c r="B2288" i="3"/>
  <c r="A2288" i="3"/>
  <c r="B2287" i="3"/>
  <c r="A2287" i="3"/>
  <c r="B2286" i="3"/>
  <c r="A2286" i="3"/>
  <c r="B2285" i="3"/>
  <c r="A2285" i="3"/>
  <c r="B2284" i="3"/>
  <c r="A2284" i="3"/>
  <c r="B2283" i="3"/>
  <c r="A2283" i="3"/>
  <c r="B2282" i="3"/>
  <c r="A2282" i="3"/>
  <c r="B2281" i="3"/>
  <c r="A2281" i="3"/>
  <c r="B2280" i="3"/>
  <c r="A2280" i="3"/>
  <c r="B2276" i="3"/>
  <c r="A2276" i="3"/>
  <c r="B2275" i="3"/>
  <c r="A2275" i="3"/>
  <c r="B2279" i="3"/>
  <c r="A2279" i="3"/>
  <c r="B2278" i="3"/>
  <c r="A2278" i="3"/>
  <c r="B2277" i="3"/>
  <c r="A2277" i="3"/>
  <c r="B2274" i="3"/>
  <c r="A2274" i="3"/>
  <c r="B2273" i="3"/>
  <c r="B2272" i="3"/>
  <c r="B2271" i="3"/>
  <c r="B2270" i="3"/>
  <c r="B2269" i="3"/>
  <c r="B2268" i="3"/>
  <c r="B2267" i="3"/>
  <c r="B2266" i="3"/>
  <c r="A2273" i="3"/>
  <c r="A2272" i="3"/>
  <c r="A2271" i="3"/>
  <c r="A2270" i="3"/>
  <c r="A2269" i="3"/>
  <c r="A2268" i="3"/>
  <c r="A2267" i="3"/>
  <c r="A2266" i="3"/>
  <c r="B2265" i="3"/>
  <c r="A2265" i="3"/>
  <c r="B2264" i="3"/>
  <c r="A2264" i="3"/>
  <c r="B2263" i="3"/>
  <c r="A2263" i="3"/>
  <c r="B2262" i="3"/>
  <c r="A2262" i="3"/>
  <c r="B2261" i="3"/>
  <c r="A2261" i="3"/>
  <c r="B2260" i="3"/>
  <c r="A2260" i="3"/>
  <c r="B2259" i="3"/>
  <c r="A2259" i="3"/>
  <c r="B2258" i="3"/>
  <c r="A2258" i="3"/>
  <c r="B2257" i="3"/>
  <c r="A2257" i="3"/>
  <c r="B2256" i="3"/>
  <c r="A2256" i="3"/>
  <c r="B2255" i="3"/>
  <c r="A2255" i="3"/>
  <c r="B2254" i="3"/>
  <c r="A2254" i="3"/>
  <c r="B2253" i="3"/>
  <c r="A2253" i="3"/>
  <c r="B2252" i="3"/>
  <c r="A2252" i="3"/>
  <c r="B2251" i="3"/>
  <c r="A2251" i="3"/>
  <c r="B2250" i="3"/>
  <c r="A2250" i="3"/>
  <c r="B2249" i="3"/>
  <c r="A2249" i="3"/>
  <c r="B2248" i="3"/>
  <c r="A2248" i="3"/>
  <c r="B2247" i="3"/>
  <c r="A2247" i="3"/>
  <c r="B2246" i="3"/>
  <c r="A2246" i="3"/>
  <c r="B2245" i="3"/>
  <c r="A2245" i="3"/>
  <c r="B2244" i="3"/>
  <c r="A2244" i="3"/>
  <c r="B2243" i="3"/>
  <c r="A2243" i="3"/>
  <c r="B2242" i="3"/>
  <c r="A2242" i="3"/>
  <c r="B2241" i="3"/>
  <c r="A2241" i="3"/>
  <c r="B2240" i="3"/>
  <c r="A2240" i="3"/>
  <c r="B2239" i="3"/>
  <c r="A2239" i="3"/>
  <c r="B2238" i="3"/>
  <c r="A2238" i="3"/>
  <c r="B2237" i="3"/>
  <c r="A2237" i="3"/>
  <c r="B2236" i="3"/>
  <c r="A2236" i="3"/>
  <c r="B2235" i="3"/>
  <c r="A2235" i="3"/>
  <c r="B2234" i="3"/>
  <c r="A2234" i="3"/>
  <c r="B2233" i="3"/>
  <c r="A2233" i="3"/>
  <c r="B2232" i="3"/>
  <c r="A2232" i="3"/>
  <c r="B2230" i="3"/>
  <c r="A2230" i="3"/>
  <c r="B2229" i="3"/>
  <c r="A2229" i="3"/>
  <c r="B2228" i="3"/>
  <c r="A2228" i="3"/>
  <c r="B2227" i="3"/>
  <c r="A2227" i="3"/>
  <c r="B2226" i="3"/>
  <c r="A2226" i="3"/>
  <c r="B2225" i="3"/>
  <c r="A2225" i="3"/>
  <c r="B2224" i="3"/>
  <c r="A2224" i="3"/>
  <c r="B2223" i="3"/>
  <c r="A2223" i="3"/>
  <c r="B2222" i="3"/>
  <c r="A2222" i="3"/>
  <c r="B2221" i="3"/>
  <c r="A2221" i="3"/>
  <c r="B2220" i="3"/>
  <c r="A2220" i="3"/>
  <c r="B2219" i="3"/>
  <c r="A2219" i="3"/>
  <c r="B2218" i="3"/>
  <c r="A2218" i="3"/>
  <c r="B2217" i="3"/>
  <c r="A2217" i="3"/>
  <c r="B2216" i="3"/>
  <c r="A2216" i="3"/>
  <c r="B2215" i="3"/>
  <c r="A2215" i="3"/>
  <c r="B2214" i="3"/>
  <c r="A2214" i="3"/>
  <c r="B2213" i="3"/>
  <c r="A2213" i="3"/>
  <c r="B2212" i="3"/>
  <c r="A2212" i="3"/>
  <c r="B2211" i="3"/>
  <c r="A2211" i="3"/>
  <c r="B2210" i="3"/>
  <c r="A2210" i="3"/>
  <c r="B2209" i="3"/>
  <c r="A2209" i="3"/>
  <c r="B2208" i="3"/>
  <c r="A2208" i="3"/>
  <c r="B2207" i="3"/>
  <c r="A2207" i="3"/>
  <c r="B2206" i="3"/>
  <c r="A2206" i="3"/>
  <c r="B2205" i="3"/>
  <c r="A2205" i="3"/>
  <c r="B2204" i="3"/>
  <c r="A2204" i="3"/>
  <c r="B2203" i="3"/>
  <c r="A2203" i="3"/>
  <c r="B2202" i="3"/>
  <c r="A2202" i="3"/>
  <c r="B2201" i="3"/>
  <c r="A2201" i="3"/>
  <c r="B2200" i="3"/>
  <c r="A2200" i="3"/>
  <c r="B2199" i="3"/>
  <c r="A2199" i="3"/>
  <c r="B2198" i="3"/>
  <c r="A2198" i="3"/>
  <c r="B2197" i="3"/>
  <c r="A2197" i="3"/>
  <c r="B2196" i="3"/>
  <c r="A2196" i="3"/>
  <c r="B2195" i="3"/>
  <c r="A2195" i="3"/>
  <c r="B2194" i="3"/>
  <c r="A2194" i="3"/>
  <c r="B2193" i="3"/>
  <c r="A2193" i="3"/>
  <c r="B2192" i="3"/>
  <c r="A2192" i="3"/>
  <c r="B2191" i="3"/>
  <c r="A2191" i="3"/>
  <c r="B2190" i="3"/>
  <c r="A2190" i="3"/>
  <c r="B2231" i="3"/>
  <c r="A2231" i="3"/>
  <c r="B2189" i="3"/>
  <c r="A2189" i="3"/>
  <c r="B2188" i="3"/>
  <c r="A2188" i="3"/>
  <c r="B2187" i="3"/>
  <c r="A2187" i="3"/>
  <c r="B2186" i="3"/>
  <c r="A2186" i="3"/>
  <c r="B2185" i="3"/>
  <c r="A2185" i="3"/>
  <c r="B2184" i="3"/>
  <c r="A2184" i="3"/>
  <c r="A2183" i="3"/>
  <c r="B2181" i="3"/>
  <c r="A2181" i="3"/>
  <c r="B2180" i="3"/>
  <c r="A2180" i="3"/>
  <c r="B2179" i="3"/>
  <c r="A2179" i="3"/>
  <c r="B2178" i="3"/>
  <c r="A2178" i="3"/>
  <c r="A2177" i="3"/>
  <c r="A2176" i="3"/>
  <c r="A2175" i="3"/>
  <c r="A2174" i="3"/>
  <c r="A2173" i="3"/>
  <c r="A2172" i="3"/>
  <c r="A2171" i="3"/>
  <c r="A2170" i="3"/>
  <c r="A2169" i="3"/>
  <c r="A2168" i="3"/>
  <c r="A2167" i="3"/>
  <c r="A2166" i="3"/>
  <c r="A2165" i="3"/>
  <c r="A2164" i="3"/>
  <c r="A2163" i="3"/>
  <c r="A2162" i="3"/>
  <c r="A2161" i="3"/>
  <c r="A2160" i="3"/>
  <c r="A2159" i="3"/>
  <c r="A2158" i="3"/>
  <c r="A2157" i="3"/>
  <c r="A2156" i="3"/>
  <c r="B2155" i="3"/>
  <c r="A2155" i="3"/>
  <c r="B2154" i="3"/>
  <c r="A2154" i="3"/>
  <c r="B2153" i="3"/>
  <c r="A2153" i="3"/>
  <c r="B2152" i="3"/>
  <c r="A2152" i="3"/>
  <c r="B2151" i="3"/>
  <c r="A2151" i="3"/>
  <c r="B2150" i="3"/>
  <c r="A2150" i="3"/>
  <c r="B2149" i="3"/>
  <c r="A2149" i="3"/>
  <c r="B2148" i="3"/>
  <c r="A2148" i="3"/>
  <c r="B2147" i="3"/>
  <c r="A2147" i="3"/>
  <c r="B2146" i="3"/>
  <c r="A2146" i="3"/>
  <c r="B2145" i="3"/>
  <c r="A2145" i="3"/>
  <c r="B2144" i="3"/>
  <c r="A2144" i="3"/>
  <c r="B2143" i="3"/>
  <c r="A2143" i="3"/>
  <c r="B2142" i="3"/>
  <c r="A2142" i="3"/>
  <c r="B2141" i="3"/>
  <c r="A2141" i="3"/>
  <c r="B2140" i="3"/>
  <c r="A2140" i="3"/>
  <c r="B2139" i="3"/>
  <c r="A2139" i="3"/>
  <c r="B2138" i="3"/>
  <c r="A2138" i="3"/>
  <c r="B2137" i="3"/>
  <c r="A2137" i="3"/>
  <c r="B2136" i="3"/>
  <c r="A2136" i="3"/>
  <c r="B2135" i="3"/>
  <c r="A2135" i="3"/>
  <c r="B2134" i="3"/>
  <c r="A2134" i="3"/>
  <c r="B2133" i="3"/>
  <c r="A2133" i="3"/>
  <c r="B2132" i="3"/>
  <c r="A2132" i="3"/>
  <c r="B2131" i="3"/>
  <c r="A2131" i="3"/>
  <c r="B2130" i="3"/>
  <c r="A2130" i="3"/>
  <c r="B2129" i="3"/>
  <c r="A2129" i="3"/>
  <c r="B2128" i="3"/>
  <c r="A2128" i="3"/>
  <c r="B2127" i="3"/>
  <c r="A2127" i="3"/>
  <c r="B2126" i="3"/>
  <c r="A2126" i="3"/>
  <c r="B2125" i="3"/>
  <c r="A2125" i="3"/>
  <c r="B2124" i="3"/>
  <c r="A2124" i="3"/>
  <c r="B2123" i="3"/>
  <c r="A2123" i="3"/>
  <c r="B2122" i="3"/>
  <c r="A2122" i="3"/>
  <c r="B2121" i="3"/>
  <c r="A2121" i="3"/>
  <c r="B2120" i="3"/>
  <c r="A2120" i="3"/>
  <c r="B2119" i="3"/>
  <c r="A2119" i="3"/>
  <c r="B2118" i="3"/>
  <c r="A2118" i="3"/>
  <c r="B2117" i="3"/>
  <c r="A2117" i="3"/>
  <c r="B2116" i="3"/>
  <c r="A2116" i="3"/>
  <c r="B2115" i="3"/>
  <c r="A2115" i="3"/>
  <c r="B2114" i="3"/>
  <c r="A2114" i="3"/>
  <c r="B2113" i="3"/>
  <c r="A2113" i="3"/>
  <c r="B2112" i="3"/>
  <c r="A2112" i="3"/>
  <c r="B2111" i="3"/>
  <c r="A2111" i="3"/>
  <c r="B2110" i="3"/>
  <c r="A2110" i="3"/>
  <c r="B2109" i="3"/>
  <c r="A2109" i="3"/>
  <c r="B2108" i="3"/>
  <c r="A2108" i="3"/>
  <c r="B2107" i="3"/>
  <c r="A2107" i="3"/>
  <c r="B2106" i="3"/>
  <c r="A2106" i="3"/>
  <c r="B2105" i="3"/>
  <c r="A2105" i="3"/>
  <c r="B2104" i="3"/>
  <c r="A2104" i="3"/>
  <c r="B2103" i="3"/>
  <c r="A2103" i="3"/>
  <c r="B2102" i="3"/>
  <c r="A2102" i="3"/>
  <c r="B2101" i="3"/>
  <c r="A2101" i="3"/>
  <c r="B2100" i="3"/>
  <c r="A2100" i="3"/>
  <c r="B2099" i="3"/>
  <c r="A2099" i="3"/>
  <c r="B2098" i="3"/>
  <c r="A2098" i="3"/>
  <c r="B2097" i="3"/>
  <c r="A2097" i="3"/>
  <c r="B2096" i="3"/>
  <c r="A2096" i="3"/>
  <c r="B2095" i="3"/>
  <c r="A2095" i="3"/>
  <c r="B2094" i="3"/>
  <c r="A2094" i="3"/>
  <c r="B2093" i="3"/>
  <c r="A2093" i="3"/>
  <c r="B2092" i="3"/>
  <c r="A2092" i="3"/>
  <c r="B2091" i="3"/>
  <c r="A2091" i="3"/>
  <c r="B2090" i="3"/>
  <c r="A2090" i="3"/>
  <c r="B2065" i="3"/>
  <c r="B2064" i="3"/>
  <c r="A2064" i="3"/>
  <c r="B2063" i="3"/>
  <c r="A2063" i="3"/>
  <c r="B2062" i="3"/>
  <c r="A2062" i="3"/>
  <c r="B2061" i="3"/>
  <c r="A2061" i="3"/>
  <c r="B2060" i="3"/>
  <c r="A2060" i="3"/>
  <c r="B2059" i="3"/>
  <c r="A2059" i="3"/>
  <c r="B2058" i="3"/>
  <c r="A2058" i="3"/>
  <c r="B2057" i="3"/>
  <c r="A2057" i="3"/>
  <c r="B2056" i="3"/>
  <c r="A2056" i="3"/>
  <c r="B2055" i="3"/>
  <c r="A2055" i="3"/>
  <c r="B2054" i="3"/>
  <c r="B2053" i="3"/>
  <c r="A2053" i="3"/>
  <c r="B2052" i="3"/>
  <c r="A2052" i="3"/>
  <c r="B2051" i="3"/>
  <c r="A2051" i="3"/>
  <c r="B2050" i="3"/>
  <c r="A2050" i="3"/>
  <c r="B2049" i="3"/>
  <c r="A2049" i="3"/>
  <c r="B2048" i="3"/>
  <c r="A2048" i="3"/>
  <c r="B2047" i="3"/>
  <c r="A2047" i="3"/>
  <c r="B2046" i="3"/>
  <c r="A2046" i="3"/>
  <c r="B2045" i="3"/>
  <c r="A2045" i="3"/>
  <c r="B2044" i="3"/>
  <c r="A2044" i="3"/>
  <c r="B2043" i="3"/>
  <c r="A2043" i="3"/>
  <c r="B2042" i="3"/>
  <c r="A2042" i="3"/>
  <c r="B2041" i="3"/>
  <c r="A2041" i="3"/>
  <c r="B2040" i="3"/>
  <c r="A2040" i="3"/>
  <c r="B2039" i="3"/>
  <c r="A2039" i="3"/>
  <c r="A2038" i="3"/>
  <c r="B2038" i="3"/>
  <c r="B2037" i="3"/>
  <c r="A2037" i="3"/>
  <c r="B2036" i="3"/>
  <c r="A2036" i="3"/>
  <c r="B2035" i="3"/>
  <c r="A2035" i="3"/>
  <c r="B2034" i="3"/>
  <c r="A2034" i="3"/>
  <c r="B2033" i="3"/>
  <c r="A2033" i="3"/>
  <c r="B2032" i="3"/>
  <c r="A2032" i="3"/>
  <c r="B2031" i="3"/>
  <c r="A2031" i="3"/>
  <c r="B2030" i="3"/>
  <c r="A2030" i="3"/>
  <c r="B2029" i="3"/>
  <c r="A2029" i="3"/>
  <c r="B2028" i="3"/>
  <c r="A2028" i="3"/>
  <c r="B2027" i="3"/>
  <c r="A2027" i="3"/>
  <c r="B2026" i="3"/>
  <c r="A2026" i="3"/>
  <c r="B2013" i="3"/>
  <c r="A2013" i="3"/>
  <c r="B2012" i="3"/>
  <c r="A2012" i="3"/>
  <c r="B2011" i="3"/>
  <c r="A2011" i="3"/>
  <c r="B2010" i="3"/>
  <c r="A2010" i="3"/>
  <c r="B2009" i="3"/>
  <c r="A2009" i="3"/>
  <c r="B2008" i="3"/>
  <c r="A2008" i="3"/>
  <c r="B2007" i="3"/>
  <c r="A2007" i="3"/>
  <c r="B2006" i="3"/>
  <c r="A2006" i="3"/>
  <c r="B2005" i="3"/>
  <c r="A2005" i="3"/>
  <c r="B2004" i="3"/>
  <c r="A2004" i="3"/>
  <c r="B2003" i="3"/>
  <c r="A2003" i="3"/>
  <c r="B2002" i="3"/>
  <c r="A2002" i="3"/>
  <c r="B2001" i="3"/>
  <c r="A2001" i="3"/>
  <c r="B2000" i="3"/>
  <c r="A2000" i="3"/>
  <c r="B1999" i="3"/>
  <c r="A1999" i="3"/>
  <c r="B1998" i="3"/>
  <c r="A1998" i="3"/>
  <c r="B1997" i="3"/>
  <c r="A1997" i="3"/>
  <c r="B1996" i="3"/>
  <c r="A1996" i="3"/>
  <c r="B1983" i="3"/>
  <c r="A1983" i="3"/>
  <c r="B1982" i="3"/>
  <c r="A1982" i="3"/>
  <c r="B1981" i="3"/>
  <c r="A1981" i="3"/>
  <c r="B1980" i="3"/>
  <c r="A1980" i="3"/>
  <c r="B1979" i="3"/>
  <c r="A1979" i="3"/>
  <c r="B1978" i="3"/>
  <c r="A1978" i="3"/>
  <c r="B1977" i="3"/>
  <c r="A1977" i="3"/>
  <c r="B1976" i="3"/>
  <c r="A1976" i="3"/>
  <c r="B1975" i="3"/>
  <c r="A1975" i="3"/>
  <c r="B1974" i="3"/>
  <c r="A1974" i="3"/>
  <c r="B1973" i="3"/>
  <c r="A1973" i="3"/>
  <c r="B1972" i="3"/>
  <c r="A1972" i="3"/>
  <c r="B1971" i="3"/>
  <c r="A1971" i="3"/>
  <c r="B1970" i="3"/>
  <c r="A1970" i="3"/>
  <c r="B1969" i="3"/>
  <c r="A1969" i="3"/>
  <c r="B1968" i="3"/>
  <c r="A1968" i="3"/>
  <c r="B1967" i="3"/>
  <c r="A1967" i="3"/>
  <c r="B1966" i="3"/>
  <c r="A1966" i="3"/>
  <c r="B1965" i="3"/>
  <c r="A1965" i="3"/>
  <c r="B1964" i="3"/>
  <c r="A1964" i="3"/>
  <c r="B1963" i="3"/>
  <c r="A1963" i="3"/>
  <c r="B1962" i="3"/>
  <c r="A1962" i="3"/>
  <c r="B1961" i="3"/>
  <c r="A1961" i="3"/>
  <c r="B1960" i="3"/>
  <c r="A1960" i="3"/>
  <c r="B1959" i="3"/>
  <c r="A1959" i="3"/>
  <c r="B1958" i="3" l="1"/>
  <c r="A1958" i="3"/>
  <c r="B1957" i="3"/>
  <c r="A1957" i="3"/>
  <c r="B1956" i="3"/>
  <c r="A1956" i="3"/>
  <c r="B1955" i="3"/>
  <c r="A1955" i="3"/>
  <c r="B1954" i="3"/>
  <c r="A1954" i="3"/>
  <c r="B1953" i="3"/>
  <c r="A1953" i="3"/>
  <c r="B1943" i="3"/>
  <c r="A1943" i="3"/>
  <c r="B1942" i="3"/>
  <c r="A1942" i="3"/>
  <c r="B1952" i="3"/>
  <c r="A1952" i="3"/>
  <c r="B1951" i="3"/>
  <c r="A1951" i="3"/>
  <c r="B1950" i="3"/>
  <c r="A1950" i="3"/>
  <c r="B1949" i="3"/>
  <c r="A1949" i="3"/>
  <c r="B1948" i="3"/>
  <c r="A1948" i="3"/>
  <c r="B1947" i="3"/>
  <c r="A1947" i="3"/>
  <c r="B1946" i="3"/>
  <c r="A1946" i="3"/>
  <c r="B1945" i="3"/>
  <c r="A1945" i="3"/>
  <c r="B1944" i="3"/>
  <c r="A1944" i="3"/>
  <c r="B1941" i="3"/>
  <c r="A1941" i="3"/>
  <c r="B1940" i="3"/>
  <c r="A1940" i="3"/>
  <c r="B1939" i="3"/>
  <c r="A1939" i="3"/>
  <c r="B1938" i="3"/>
  <c r="A1938" i="3"/>
  <c r="B1937" i="3"/>
  <c r="A1937" i="3"/>
  <c r="B1936" i="3"/>
  <c r="A1936" i="3"/>
  <c r="B1935" i="3"/>
  <c r="A1935" i="3"/>
  <c r="B1934" i="3"/>
  <c r="A1934" i="3"/>
  <c r="B1933" i="3"/>
  <c r="A1933" i="3"/>
  <c r="B1932" i="3"/>
  <c r="A1932" i="3"/>
  <c r="B1931" i="3"/>
  <c r="A1931" i="3"/>
  <c r="B1930" i="3" l="1"/>
  <c r="A1930" i="3"/>
  <c r="B1929" i="3"/>
  <c r="A1929" i="3"/>
  <c r="B1928" i="3"/>
  <c r="A1928" i="3"/>
  <c r="B1927" i="3"/>
  <c r="A1927" i="3"/>
  <c r="B1926" i="3"/>
  <c r="A1926" i="3"/>
  <c r="B1925" i="3"/>
  <c r="A1925" i="3"/>
  <c r="B1924" i="3"/>
  <c r="A1924" i="3"/>
  <c r="B1923" i="3"/>
  <c r="A1923" i="3"/>
  <c r="B1922" i="3"/>
  <c r="A1922" i="3"/>
  <c r="B1921" i="3"/>
  <c r="A1921" i="3"/>
  <c r="B1920" i="3"/>
  <c r="A1920" i="3"/>
  <c r="B1919" i="3"/>
  <c r="A1919" i="3"/>
  <c r="B1918" i="3"/>
  <c r="A1918" i="3"/>
  <c r="B1911" i="3"/>
  <c r="A1911" i="3"/>
  <c r="B1910" i="3"/>
  <c r="A1910" i="3"/>
  <c r="B1909" i="3"/>
  <c r="A1909" i="3"/>
  <c r="B1908" i="3"/>
  <c r="A1908" i="3"/>
  <c r="B1907" i="3"/>
  <c r="A1907" i="3"/>
  <c r="B1906" i="3"/>
  <c r="A1906" i="3"/>
  <c r="B1905" i="3"/>
  <c r="A1905" i="3"/>
  <c r="B1904" i="3"/>
  <c r="A1904" i="3"/>
  <c r="B1903" i="3"/>
  <c r="A1903" i="3"/>
  <c r="B1902" i="3"/>
  <c r="A1902" i="3"/>
  <c r="B1901" i="3"/>
  <c r="A1901" i="3"/>
  <c r="B1900" i="3"/>
  <c r="A1900" i="3"/>
  <c r="B1899" i="3"/>
  <c r="A1899" i="3"/>
  <c r="B1898" i="3"/>
  <c r="A1898" i="3"/>
  <c r="B1897" i="3"/>
  <c r="A1897" i="3"/>
  <c r="B1896" i="3"/>
  <c r="A1896" i="3"/>
  <c r="B1877" i="3"/>
  <c r="A1877" i="3"/>
  <c r="B1876" i="3"/>
  <c r="A1876" i="3"/>
  <c r="B1875" i="3"/>
  <c r="A1875" i="3"/>
  <c r="B1874" i="3"/>
  <c r="A1874" i="3"/>
  <c r="B1873" i="3"/>
  <c r="A1873" i="3"/>
  <c r="B1872" i="3"/>
  <c r="A1872" i="3"/>
  <c r="B1871" i="3"/>
  <c r="A1871" i="3"/>
  <c r="B1870" i="3"/>
  <c r="A1870" i="3"/>
  <c r="B1869" i="3"/>
  <c r="A1869" i="3"/>
  <c r="B1868" i="3"/>
  <c r="A1868" i="3"/>
  <c r="B1867" i="3"/>
  <c r="A1867" i="3"/>
  <c r="B1866" i="3"/>
  <c r="A1866" i="3"/>
  <c r="B1865" i="3"/>
  <c r="A1865" i="3"/>
  <c r="B1864" i="3"/>
  <c r="A1864" i="3"/>
  <c r="B1863" i="3"/>
  <c r="A1863" i="3"/>
  <c r="B1862" i="3"/>
  <c r="A1862" i="3"/>
  <c r="B1861" i="3"/>
  <c r="A1861" i="3"/>
  <c r="B1860" i="3"/>
  <c r="A1860" i="3"/>
  <c r="B1838" i="3"/>
  <c r="A1838" i="3"/>
  <c r="B1837" i="3"/>
  <c r="A1837" i="3"/>
  <c r="B1859" i="3"/>
  <c r="A1859" i="3"/>
  <c r="B1858" i="3"/>
  <c r="A1858" i="3"/>
  <c r="B1857" i="3"/>
  <c r="A1857" i="3"/>
  <c r="B1856" i="3"/>
  <c r="A1856" i="3"/>
  <c r="B1855" i="3"/>
  <c r="A1855" i="3"/>
  <c r="B1854" i="3"/>
  <c r="A1854" i="3"/>
  <c r="B1846" i="3"/>
  <c r="A1846" i="3"/>
  <c r="B1845" i="3"/>
  <c r="A1845" i="3"/>
  <c r="B1844" i="3"/>
  <c r="A1844" i="3"/>
  <c r="B1843" i="3"/>
  <c r="A1843" i="3"/>
  <c r="B1842" i="3"/>
  <c r="A1842" i="3"/>
  <c r="B1841" i="3"/>
  <c r="A1841" i="3"/>
  <c r="B1840" i="3"/>
  <c r="A1840" i="3"/>
  <c r="B1839" i="3"/>
  <c r="A1839" i="3"/>
  <c r="B1836" i="3"/>
  <c r="A1836" i="3"/>
  <c r="B1835" i="3"/>
  <c r="A1835" i="3"/>
  <c r="B1853" i="3"/>
  <c r="A1853" i="3"/>
  <c r="B1834" i="3"/>
  <c r="A1834" i="3"/>
  <c r="B1833" i="3"/>
  <c r="A1833" i="3"/>
  <c r="B1832" i="3"/>
  <c r="A1832" i="3"/>
  <c r="B1831" i="3"/>
  <c r="A1831" i="3"/>
  <c r="B1830" i="3"/>
  <c r="A1830" i="3"/>
  <c r="B1829" i="3"/>
  <c r="A1829" i="3"/>
  <c r="B1828" i="3"/>
  <c r="A1828" i="3"/>
  <c r="A1827" i="3"/>
  <c r="B1827" i="3"/>
  <c r="B1814" i="3"/>
  <c r="A1814" i="3"/>
  <c r="B1813" i="3"/>
  <c r="A1813" i="3"/>
  <c r="B1812" i="3"/>
  <c r="A1812" i="3"/>
  <c r="B1811" i="3"/>
  <c r="A1811" i="3"/>
  <c r="B1810" i="3"/>
  <c r="A1810" i="3"/>
  <c r="B1809" i="3"/>
  <c r="A1809" i="3"/>
  <c r="B1806" i="3"/>
  <c r="A1806" i="3"/>
  <c r="B1805" i="3"/>
  <c r="A1805" i="3"/>
  <c r="B1804" i="3"/>
  <c r="A1804" i="3"/>
  <c r="B1803" i="3"/>
  <c r="A1803" i="3"/>
  <c r="B1802" i="3"/>
  <c r="A1802" i="3"/>
  <c r="A1801" i="3"/>
  <c r="B1801" i="3"/>
  <c r="B1800" i="3"/>
  <c r="A1800" i="3"/>
  <c r="B1799" i="3"/>
  <c r="A1799" i="3"/>
  <c r="B1798" i="3"/>
  <c r="A1798" i="3"/>
  <c r="B1797" i="3"/>
  <c r="A1797" i="3"/>
  <c r="B1796" i="3"/>
  <c r="A1796" i="3"/>
  <c r="B1795" i="3"/>
  <c r="A1795" i="3"/>
  <c r="B1794" i="3"/>
  <c r="A1794" i="3"/>
  <c r="B1793" i="3"/>
  <c r="A1793" i="3"/>
  <c r="B1792" i="3"/>
  <c r="A1792" i="3"/>
  <c r="B1791" i="3"/>
  <c r="A1791" i="3"/>
  <c r="B1790" i="3"/>
  <c r="A1790" i="3"/>
  <c r="B1789" i="3"/>
  <c r="A1789" i="3"/>
  <c r="B1788" i="3"/>
  <c r="A1788" i="3"/>
  <c r="B1787" i="3"/>
  <c r="A1787" i="3"/>
  <c r="B1786" i="3"/>
  <c r="A1786" i="3"/>
  <c r="B1785" i="3"/>
  <c r="A1785" i="3"/>
  <c r="B1784" i="3"/>
  <c r="A1784" i="3"/>
  <c r="B1783" i="3"/>
  <c r="A1783" i="3"/>
  <c r="B1782" i="3"/>
  <c r="A1782" i="3"/>
  <c r="B1781" i="3"/>
  <c r="A1781" i="3"/>
  <c r="B1780" i="3"/>
  <c r="A1780" i="3"/>
  <c r="B1779" i="3"/>
  <c r="A1779" i="3"/>
  <c r="B1778" i="3"/>
  <c r="A1778" i="3"/>
  <c r="B1777" i="3"/>
  <c r="A1777" i="3"/>
  <c r="B1776" i="3"/>
  <c r="A1776" i="3"/>
  <c r="B1775" i="3"/>
  <c r="A1775" i="3"/>
  <c r="B1774" i="3"/>
  <c r="A1774" i="3"/>
  <c r="B1773" i="3"/>
  <c r="A1773" i="3"/>
  <c r="B1772" i="3"/>
  <c r="A1772" i="3"/>
  <c r="B1771" i="3"/>
  <c r="A1771" i="3"/>
  <c r="B1770" i="3"/>
  <c r="A1770" i="3"/>
  <c r="B1769" i="3"/>
  <c r="A1769" i="3"/>
  <c r="B1768" i="3"/>
  <c r="A1768" i="3"/>
  <c r="B1767" i="3"/>
  <c r="A1767" i="3"/>
  <c r="B1766" i="3"/>
  <c r="A1766" i="3"/>
  <c r="B1765" i="3"/>
  <c r="A1765" i="3"/>
  <c r="B1764" i="3"/>
  <c r="A1764" i="3"/>
  <c r="B1763" i="3"/>
  <c r="A1763" i="3"/>
  <c r="B1762" i="3"/>
  <c r="A1762" i="3"/>
  <c r="B1761" i="3"/>
  <c r="A1761" i="3"/>
  <c r="B1748" i="3"/>
  <c r="A1748" i="3"/>
  <c r="B1747" i="3"/>
  <c r="A1747" i="3"/>
  <c r="B1746" i="3"/>
  <c r="A1746" i="3"/>
  <c r="B1745" i="3"/>
  <c r="A1745" i="3"/>
  <c r="B1744" i="3"/>
  <c r="A1744" i="3"/>
  <c r="B1743" i="3"/>
  <c r="A1743" i="3"/>
  <c r="B1742" i="3"/>
  <c r="A1742" i="3"/>
  <c r="B1741" i="3"/>
  <c r="A1741" i="3"/>
  <c r="B1740" i="3"/>
  <c r="A1740" i="3"/>
  <c r="B1739" i="3"/>
  <c r="A1739" i="3"/>
  <c r="B1738" i="3"/>
  <c r="A1738" i="3"/>
  <c r="B1737" i="3"/>
  <c r="A1737" i="3"/>
  <c r="B1736" i="3"/>
  <c r="A1736" i="3"/>
  <c r="B1735" i="3"/>
  <c r="A1735" i="3"/>
  <c r="B1734" i="3"/>
  <c r="A1734" i="3"/>
  <c r="B1733" i="3"/>
  <c r="A1733" i="3"/>
  <c r="B1732" i="3"/>
  <c r="A1732" i="3"/>
  <c r="B1731" i="3"/>
  <c r="A1731" i="3"/>
  <c r="B1730" i="3"/>
  <c r="A1730" i="3"/>
  <c r="B1728" i="3"/>
  <c r="A1728" i="3"/>
  <c r="B1727" i="3"/>
  <c r="A1727" i="3"/>
  <c r="B1726" i="3"/>
  <c r="A1726" i="3"/>
  <c r="B1725" i="3"/>
  <c r="A1725" i="3"/>
  <c r="B1724" i="3"/>
  <c r="A1724" i="3"/>
  <c r="B1723" i="3"/>
  <c r="A1723" i="3"/>
  <c r="B1722" i="3"/>
  <c r="A1722" i="3"/>
  <c r="B1721" i="3"/>
  <c r="A1721" i="3"/>
  <c r="B1720" i="3"/>
  <c r="A1720" i="3"/>
  <c r="B1719" i="3"/>
  <c r="A1719" i="3"/>
  <c r="B1718" i="3"/>
  <c r="A1718" i="3"/>
  <c r="B1717" i="3"/>
  <c r="A1717" i="3"/>
  <c r="B1716" i="3"/>
  <c r="A1716" i="3"/>
  <c r="B1715" i="3"/>
  <c r="A1715" i="3"/>
  <c r="B1708" i="3"/>
  <c r="A1708" i="3"/>
  <c r="B1707" i="3"/>
  <c r="A1707" i="3"/>
  <c r="B1808" i="3"/>
  <c r="A1808" i="3"/>
  <c r="B1807" i="3"/>
  <c r="A1807" i="3"/>
  <c r="B1694" i="3"/>
  <c r="A1694" i="3"/>
  <c r="B1693" i="3"/>
  <c r="A1693" i="3"/>
  <c r="B1692" i="3"/>
  <c r="A1692" i="3"/>
  <c r="B1691" i="3"/>
  <c r="A1691" i="3"/>
  <c r="B1690" i="3"/>
  <c r="A1690" i="3"/>
  <c r="B1689" i="3"/>
  <c r="A1689" i="3"/>
  <c r="B1670" i="3"/>
  <c r="A1670" i="3"/>
  <c r="B1669" i="3"/>
  <c r="A1669" i="3"/>
  <c r="B1668" i="3"/>
  <c r="A1668" i="3"/>
  <c r="B1667" i="3"/>
  <c r="A1667" i="3"/>
  <c r="B1666" i="3"/>
  <c r="A1666" i="3"/>
  <c r="B1665" i="3"/>
  <c r="A1665" i="3"/>
  <c r="B1651" i="3"/>
  <c r="A1651" i="3"/>
  <c r="B1650" i="3"/>
  <c r="A1650" i="3"/>
  <c r="B1649" i="3"/>
  <c r="A1649" i="3"/>
  <c r="B1648" i="3"/>
  <c r="A1648" i="3"/>
  <c r="B1647" i="3"/>
  <c r="A1647" i="3"/>
  <c r="B1646" i="3"/>
  <c r="A1646" i="3"/>
  <c r="B1645" i="3"/>
  <c r="A1645" i="3"/>
  <c r="B1644" i="3"/>
  <c r="A1644" i="3"/>
  <c r="B1643" i="3"/>
  <c r="A1643" i="3"/>
  <c r="B1642" i="3"/>
  <c r="A1642" i="3"/>
  <c r="B1641" i="3"/>
  <c r="A1641" i="3"/>
  <c r="B1640" i="3"/>
  <c r="A1640" i="3"/>
  <c r="B1639" i="3"/>
  <c r="A1639" i="3"/>
  <c r="B1638" i="3"/>
  <c r="A1638" i="3"/>
  <c r="B1637" i="3"/>
  <c r="A1637" i="3"/>
  <c r="B1636" i="3"/>
  <c r="A1636" i="3"/>
  <c r="B1635" i="3"/>
  <c r="A1635" i="3"/>
  <c r="B1634" i="3"/>
  <c r="A1634" i="3"/>
  <c r="B1633" i="3"/>
  <c r="A1633" i="3"/>
  <c r="B1632" i="3"/>
  <c r="A1632" i="3"/>
  <c r="B1631" i="3"/>
  <c r="A1631" i="3"/>
  <c r="B1630" i="3"/>
  <c r="A1630" i="3"/>
  <c r="B1629" i="3"/>
  <c r="A1629" i="3"/>
  <c r="B1628" i="3"/>
  <c r="A1628" i="3"/>
  <c r="B1627" i="3"/>
  <c r="A1627" i="3"/>
  <c r="B1626" i="3"/>
  <c r="A1626" i="3"/>
  <c r="B1615" i="3"/>
  <c r="A1615" i="3"/>
  <c r="B1614" i="3"/>
  <c r="A1614" i="3"/>
  <c r="B1613" i="3"/>
  <c r="A1613" i="3"/>
  <c r="B1625" i="3"/>
  <c r="A1625" i="3"/>
  <c r="B1624" i="3"/>
  <c r="A1624" i="3"/>
  <c r="B1623" i="3"/>
  <c r="A1623" i="3"/>
  <c r="B1622" i="3"/>
  <c r="A1622" i="3"/>
  <c r="B1621" i="3"/>
  <c r="A1621" i="3"/>
  <c r="B1620" i="3"/>
  <c r="A1620" i="3"/>
  <c r="B1619" i="3"/>
  <c r="A1619" i="3"/>
  <c r="B1618" i="3"/>
  <c r="A1618" i="3"/>
  <c r="B1617" i="3"/>
  <c r="A1617" i="3"/>
  <c r="B1616" i="3"/>
  <c r="A1616" i="3"/>
  <c r="B1521" i="3"/>
  <c r="A1521" i="3"/>
  <c r="B1520" i="3"/>
  <c r="A1520" i="3"/>
  <c r="B1519" i="3"/>
  <c r="A1519" i="3"/>
  <c r="B1518" i="3"/>
  <c r="A1518" i="3"/>
  <c r="B1517" i="3"/>
  <c r="A1517" i="3"/>
  <c r="B1516" i="3"/>
  <c r="A1516" i="3"/>
  <c r="B1612" i="3"/>
  <c r="A1612" i="3"/>
  <c r="B1611" i="3"/>
  <c r="A1611" i="3"/>
  <c r="B1610" i="3"/>
  <c r="A1610" i="3"/>
  <c r="B1609" i="3"/>
  <c r="A1609" i="3"/>
  <c r="B1602" i="3"/>
  <c r="A1602" i="3"/>
  <c r="B1601" i="3"/>
  <c r="A1601" i="3"/>
  <c r="B1600" i="3"/>
  <c r="A1600" i="3"/>
  <c r="B1599" i="3"/>
  <c r="A1599" i="3"/>
  <c r="B1598" i="3"/>
  <c r="A1598" i="3"/>
  <c r="B1597" i="3"/>
  <c r="A1597" i="3"/>
  <c r="B1596" i="3"/>
  <c r="A1596" i="3"/>
  <c r="B1595" i="3"/>
  <c r="A1595" i="3"/>
  <c r="B1590" i="3"/>
  <c r="A1590" i="3"/>
  <c r="B1589" i="3"/>
  <c r="A1589" i="3"/>
  <c r="B1588" i="3"/>
  <c r="A1588" i="3"/>
  <c r="B1587" i="3"/>
  <c r="A1587" i="3"/>
  <c r="B1594" i="3"/>
  <c r="A1594" i="3"/>
  <c r="B1593" i="3"/>
  <c r="A1593" i="3"/>
  <c r="B1592" i="3"/>
  <c r="A1592" i="3"/>
  <c r="B1591" i="3"/>
  <c r="A1591" i="3"/>
  <c r="B1586" i="3"/>
  <c r="A1586" i="3"/>
  <c r="B1585" i="3"/>
  <c r="A1585" i="3"/>
  <c r="B1584" i="3"/>
  <c r="A1584" i="3"/>
  <c r="B1583" i="3"/>
  <c r="A1583" i="3"/>
  <c r="B1582" i="3"/>
  <c r="A1582" i="3"/>
  <c r="B1581" i="3"/>
  <c r="A1581" i="3"/>
  <c r="B1580" i="3"/>
  <c r="A1580" i="3"/>
  <c r="B1579" i="3"/>
  <c r="A1579" i="3"/>
  <c r="B1578" i="3"/>
  <c r="A1578" i="3"/>
  <c r="B1577" i="3"/>
  <c r="A1577" i="3"/>
  <c r="B1576" i="3"/>
  <c r="A1576" i="3"/>
  <c r="B1575" i="3"/>
  <c r="A1575" i="3"/>
  <c r="B1574" i="3"/>
  <c r="A1574" i="3"/>
  <c r="B1573" i="3"/>
  <c r="A1573" i="3"/>
  <c r="B1572" i="3"/>
  <c r="A1572" i="3"/>
  <c r="B1571" i="3"/>
  <c r="A1571" i="3"/>
  <c r="B1546" i="3"/>
  <c r="A1546" i="3"/>
  <c r="B1545" i="3"/>
  <c r="A1545" i="3"/>
  <c r="B1544" i="3"/>
  <c r="A1544" i="3"/>
  <c r="B1543" i="3"/>
  <c r="A1543" i="3"/>
  <c r="B1542" i="3"/>
  <c r="A1542" i="3"/>
  <c r="B1541" i="3"/>
  <c r="A1541" i="3"/>
  <c r="B1540" i="3"/>
  <c r="B1539" i="3"/>
  <c r="A1540" i="3"/>
  <c r="A1539" i="3"/>
  <c r="B1538" i="3"/>
  <c r="A1538" i="3"/>
  <c r="B1537" i="3"/>
  <c r="A1537" i="3"/>
  <c r="B1536" i="3"/>
  <c r="A1536" i="3"/>
  <c r="B1535" i="3"/>
  <c r="A1535" i="3"/>
  <c r="B1534" i="3"/>
  <c r="A1534" i="3"/>
  <c r="B1533" i="3"/>
  <c r="A1533" i="3"/>
  <c r="B1532" i="3"/>
  <c r="A1532" i="3"/>
  <c r="B1531" i="3"/>
  <c r="A1531" i="3"/>
  <c r="B1530" i="3"/>
  <c r="A1530" i="3"/>
  <c r="B1529" i="3"/>
  <c r="A1529" i="3"/>
  <c r="B1528" i="3"/>
  <c r="A1528" i="3"/>
  <c r="B1527" i="3"/>
  <c r="A1527" i="3"/>
  <c r="B1526" i="3"/>
  <c r="A1526" i="3"/>
  <c r="B1525" i="3"/>
  <c r="A1525" i="3"/>
  <c r="B1524" i="3"/>
  <c r="A1524" i="3"/>
  <c r="B1523" i="3"/>
  <c r="A1523" i="3"/>
  <c r="B1522" i="3"/>
  <c r="A1522" i="3"/>
  <c r="B1515" i="3"/>
  <c r="A1515" i="3"/>
  <c r="B1514" i="3"/>
  <c r="A1514" i="3"/>
  <c r="B1513" i="3"/>
  <c r="A1513" i="3"/>
  <c r="B1512" i="3"/>
  <c r="A1512" i="3"/>
  <c r="B1511" i="3"/>
  <c r="A1511" i="3"/>
  <c r="B1510" i="3"/>
  <c r="A1510" i="3"/>
  <c r="B1509" i="3"/>
  <c r="A1509" i="3"/>
  <c r="B1508" i="3"/>
  <c r="A1508" i="3"/>
  <c r="B1507" i="3"/>
  <c r="A1507" i="3"/>
  <c r="B1506" i="3"/>
  <c r="A1506" i="3"/>
  <c r="B1505" i="3"/>
  <c r="A1505" i="3"/>
  <c r="B1504" i="3"/>
  <c r="A1504" i="3"/>
  <c r="B1503" i="3"/>
  <c r="A1503" i="3"/>
  <c r="B1502" i="3"/>
  <c r="A1502" i="3"/>
  <c r="B1501" i="3"/>
  <c r="A1501" i="3"/>
  <c r="B1492" i="3"/>
  <c r="A1492" i="3"/>
  <c r="B1491" i="3"/>
  <c r="A1491" i="3"/>
  <c r="B1490" i="3"/>
  <c r="A1490" i="3"/>
  <c r="B1489" i="3"/>
  <c r="A1489" i="3"/>
  <c r="B1488" i="3"/>
  <c r="A1488" i="3"/>
  <c r="B1487" i="3"/>
  <c r="A1487" i="3"/>
  <c r="B1486" i="3"/>
  <c r="A1486" i="3"/>
  <c r="B1500" i="3"/>
  <c r="A1500" i="3"/>
  <c r="B1499" i="3"/>
  <c r="A1499" i="3"/>
  <c r="B1498" i="3"/>
  <c r="A1498" i="3"/>
  <c r="B1497" i="3"/>
  <c r="A1497" i="3"/>
  <c r="B1496" i="3"/>
  <c r="A1496" i="3"/>
  <c r="B1495" i="3"/>
  <c r="A1495" i="3"/>
  <c r="B1494" i="3"/>
  <c r="A1494" i="3"/>
  <c r="B1493" i="3"/>
  <c r="A1493" i="3"/>
  <c r="B1485" i="3"/>
  <c r="A1485" i="3"/>
  <c r="B1484" i="3"/>
  <c r="A1484" i="3"/>
  <c r="B1483" i="3"/>
  <c r="A1483" i="3"/>
  <c r="B1482" i="3"/>
  <c r="A1482" i="3"/>
  <c r="B1481" i="3"/>
  <c r="A1481" i="3"/>
  <c r="B1480" i="3"/>
  <c r="A1480" i="3"/>
  <c r="B1479" i="3"/>
  <c r="A1479" i="3"/>
  <c r="B1478" i="3"/>
  <c r="A1478" i="3"/>
  <c r="B1477" i="3"/>
  <c r="A1477" i="3"/>
  <c r="B1476" i="3"/>
  <c r="A1476" i="3"/>
  <c r="B1475" i="3"/>
  <c r="A1475" i="3"/>
  <c r="B1474" i="3"/>
  <c r="A1474" i="3"/>
  <c r="B1473" i="3"/>
  <c r="A1473" i="3"/>
  <c r="B1472" i="3"/>
  <c r="A1472" i="3"/>
  <c r="B1471" i="3"/>
  <c r="A1471" i="3"/>
  <c r="B1470" i="3"/>
  <c r="A1470" i="3"/>
  <c r="B1469" i="3"/>
  <c r="A1469" i="3"/>
  <c r="B1468" i="3"/>
  <c r="A1468" i="3"/>
  <c r="B1467" i="3"/>
  <c r="A1467" i="3"/>
  <c r="B1466" i="3"/>
  <c r="A1466" i="3"/>
  <c r="B1465" i="3"/>
  <c r="A1465" i="3"/>
  <c r="B1464" i="3"/>
  <c r="A1464" i="3"/>
  <c r="B1463" i="3"/>
  <c r="A1463" i="3"/>
  <c r="B1462" i="3"/>
  <c r="A1462" i="3"/>
  <c r="B1461" i="3"/>
  <c r="A1461" i="3"/>
  <c r="B1460" i="3"/>
  <c r="A1460" i="3"/>
  <c r="B1459" i="3"/>
  <c r="A1459" i="3"/>
  <c r="B1458" i="3"/>
  <c r="A1458" i="3"/>
  <c r="B1457" i="3"/>
  <c r="A1457" i="3"/>
  <c r="B1456" i="3"/>
  <c r="A1456" i="3"/>
  <c r="B1455" i="3"/>
  <c r="A1455" i="3"/>
  <c r="B1454" i="3"/>
  <c r="A1454" i="3"/>
  <c r="B1453" i="3"/>
  <c r="A1453" i="3"/>
  <c r="B1452" i="3"/>
  <c r="A1452" i="3"/>
  <c r="B1445" i="3"/>
  <c r="A1445" i="3"/>
  <c r="B1444" i="3"/>
  <c r="A1444" i="3"/>
  <c r="B1443" i="3"/>
  <c r="A1443" i="3"/>
  <c r="B1442" i="3"/>
  <c r="A1442" i="3"/>
  <c r="B1441" i="3"/>
  <c r="A1441" i="3"/>
  <c r="B1440" i="3"/>
  <c r="A1440" i="3"/>
  <c r="B1439" i="3"/>
  <c r="A1439" i="3"/>
  <c r="B1438" i="3"/>
  <c r="A1438" i="3"/>
  <c r="B1429" i="3"/>
  <c r="A1429" i="3"/>
  <c r="B1428" i="3"/>
  <c r="A1428" i="3"/>
  <c r="B1427" i="3"/>
  <c r="A1427" i="3"/>
  <c r="B1426" i="3"/>
  <c r="A1426" i="3"/>
  <c r="B1425" i="3"/>
  <c r="A1425" i="3"/>
  <c r="B1424" i="3"/>
  <c r="A1424" i="3"/>
  <c r="B1423" i="3"/>
  <c r="A1423" i="3"/>
  <c r="B1422" i="3"/>
  <c r="A1422" i="3"/>
  <c r="B1421" i="3"/>
  <c r="A1421" i="3"/>
  <c r="B1420" i="3"/>
  <c r="A1420" i="3"/>
  <c r="B1419" i="3"/>
  <c r="A1419" i="3"/>
  <c r="B1418" i="3"/>
  <c r="A1418" i="3"/>
  <c r="B1417" i="3"/>
  <c r="A1417" i="3"/>
  <c r="B1416" i="3"/>
  <c r="A1416" i="3"/>
  <c r="B1415" i="3"/>
  <c r="A1415" i="3"/>
  <c r="B1414" i="3"/>
  <c r="A1414" i="3"/>
  <c r="B1413" i="3"/>
  <c r="A1413" i="3"/>
  <c r="A1412" i="3"/>
  <c r="B1412" i="3"/>
  <c r="B1359" i="3"/>
  <c r="A1359" i="3"/>
  <c r="B1358" i="3"/>
  <c r="A1358" i="3"/>
  <c r="B1357" i="3"/>
  <c r="A1357" i="3"/>
  <c r="B1356" i="3"/>
  <c r="A1356" i="3"/>
  <c r="B1355" i="3"/>
  <c r="A1355" i="3"/>
  <c r="B1354" i="3"/>
  <c r="A1354" i="3"/>
  <c r="B1353" i="3"/>
  <c r="A1353" i="3"/>
  <c r="B1352" i="3"/>
  <c r="A1352" i="3"/>
  <c r="B1351" i="3"/>
  <c r="A1351" i="3"/>
  <c r="B1350" i="3"/>
  <c r="A1350" i="3"/>
  <c r="B1349" i="3"/>
  <c r="A1349" i="3"/>
  <c r="B1348" i="3"/>
  <c r="A1348" i="3"/>
  <c r="B1347" i="3"/>
  <c r="A1347" i="3"/>
  <c r="B1346" i="3"/>
  <c r="A1346" i="3"/>
  <c r="B1345" i="3"/>
  <c r="A1345" i="3"/>
  <c r="B1344" i="3"/>
  <c r="A1344" i="3"/>
  <c r="B1343" i="3"/>
  <c r="A1343" i="3"/>
  <c r="B1342" i="3"/>
  <c r="A1342" i="3"/>
  <c r="B1341" i="3"/>
  <c r="A1341" i="3"/>
  <c r="B1340" i="3"/>
  <c r="A1340" i="3"/>
  <c r="B1339" i="3"/>
  <c r="A1339" i="3"/>
  <c r="B1338" i="3"/>
  <c r="A1338" i="3"/>
  <c r="B1337" i="3"/>
  <c r="A1337" i="3"/>
  <c r="B1336" i="3"/>
  <c r="A1336" i="3"/>
  <c r="B1335" i="3"/>
  <c r="A1335" i="3"/>
  <c r="B1334" i="3"/>
  <c r="A1334" i="3"/>
  <c r="B1333" i="3"/>
  <c r="A1333" i="3"/>
  <c r="B1332" i="3"/>
  <c r="A1332" i="3"/>
  <c r="B1326" i="3"/>
  <c r="A1326" i="3"/>
  <c r="B1327" i="3"/>
  <c r="A1327" i="3"/>
  <c r="B1331" i="3"/>
  <c r="A1331" i="3"/>
  <c r="B1330" i="3"/>
  <c r="A1330" i="3"/>
  <c r="B1329" i="3"/>
  <c r="A1329" i="3"/>
  <c r="B1328" i="3"/>
  <c r="A1328" i="3"/>
  <c r="B1405" i="3"/>
  <c r="A1405" i="3"/>
  <c r="B1404" i="3"/>
  <c r="A1404" i="3"/>
  <c r="B1403" i="3"/>
  <c r="A1403" i="3"/>
  <c r="B1402" i="3"/>
  <c r="A1402" i="3"/>
  <c r="B1401" i="3"/>
  <c r="A1401" i="3"/>
  <c r="B1400" i="3"/>
  <c r="A1400" i="3"/>
  <c r="B1399" i="3"/>
  <c r="A1399" i="3"/>
  <c r="B1398" i="3"/>
  <c r="A1398" i="3"/>
  <c r="B1397" i="3"/>
  <c r="A1397" i="3"/>
  <c r="B1396" i="3"/>
  <c r="A1396" i="3"/>
  <c r="B1395" i="3"/>
  <c r="A1395" i="3"/>
  <c r="B1394" i="3"/>
  <c r="A1394" i="3"/>
  <c r="B1393" i="3"/>
  <c r="A1393" i="3"/>
  <c r="B1392" i="3"/>
  <c r="A1392" i="3"/>
  <c r="B1391" i="3"/>
  <c r="A1391" i="3"/>
  <c r="B1390" i="3"/>
  <c r="A1390" i="3"/>
  <c r="B1389" i="3"/>
  <c r="A1389" i="3"/>
  <c r="B1388" i="3"/>
  <c r="A1388" i="3"/>
  <c r="B1324" i="3"/>
  <c r="A1324" i="3"/>
  <c r="B1323" i="3"/>
  <c r="A1323" i="3"/>
  <c r="B1322" i="3"/>
  <c r="A1322" i="3"/>
  <c r="B1321" i="3"/>
  <c r="A1321" i="3"/>
  <c r="B1320" i="3"/>
  <c r="A1320" i="3"/>
  <c r="B1319" i="3"/>
  <c r="A1319" i="3"/>
  <c r="B1318" i="3"/>
  <c r="A1318" i="3"/>
  <c r="B1317" i="3"/>
  <c r="A1317" i="3"/>
  <c r="B1316" i="3"/>
  <c r="A1316" i="3"/>
  <c r="B1315" i="3"/>
  <c r="A1315" i="3"/>
  <c r="B1314" i="3"/>
  <c r="A1314" i="3"/>
  <c r="B1387" i="3"/>
  <c r="A1387" i="3"/>
  <c r="B1386" i="3"/>
  <c r="A1386" i="3"/>
  <c r="B1385" i="3"/>
  <c r="B1384" i="3"/>
  <c r="A1384" i="3"/>
  <c r="B1383" i="3"/>
  <c r="A1383" i="3"/>
  <c r="B1376" i="3"/>
  <c r="A1376" i="3"/>
  <c r="B1375" i="3"/>
  <c r="A1375" i="3"/>
  <c r="B1374" i="3"/>
  <c r="A1374" i="3"/>
  <c r="B1373" i="3"/>
  <c r="A1373" i="3"/>
  <c r="B1372" i="3"/>
  <c r="A1372" i="3"/>
  <c r="B1371" i="3"/>
  <c r="A1371" i="3"/>
  <c r="B1370" i="3"/>
  <c r="A1370" i="3"/>
  <c r="B1369" i="3"/>
  <c r="A1369" i="3"/>
  <c r="B1368" i="3"/>
  <c r="A1368" i="3"/>
  <c r="B1367" i="3"/>
  <c r="A1367" i="3"/>
  <c r="B1366" i="3"/>
  <c r="A1366" i="3"/>
  <c r="B1365" i="3"/>
  <c r="A1365" i="3"/>
  <c r="B1364" i="3"/>
  <c r="A1364" i="3"/>
  <c r="B1363" i="3"/>
  <c r="A1363" i="3"/>
  <c r="B1362" i="3"/>
  <c r="A1362" i="3"/>
  <c r="B1361" i="3"/>
  <c r="A1361" i="3"/>
  <c r="B1360" i="3"/>
  <c r="A1360" i="3"/>
  <c r="B1313" i="3"/>
  <c r="A1313" i="3"/>
  <c r="B1312" i="3"/>
  <c r="A1312" i="3"/>
  <c r="B1311" i="3"/>
  <c r="A1311" i="3"/>
  <c r="B1310" i="3"/>
  <c r="A1310" i="3"/>
  <c r="B1309" i="3"/>
  <c r="A1309" i="3"/>
  <c r="B1308" i="3"/>
  <c r="A1308" i="3"/>
  <c r="B1307" i="3"/>
  <c r="A1307" i="3"/>
  <c r="B1306" i="3"/>
  <c r="A1306" i="3"/>
  <c r="B1305" i="3"/>
  <c r="A1305" i="3"/>
  <c r="B1304" i="3"/>
  <c r="A1304" i="3"/>
  <c r="B1303" i="3"/>
  <c r="A1303" i="3"/>
  <c r="B1302" i="3"/>
  <c r="A1302" i="3"/>
  <c r="B1301" i="3"/>
  <c r="A1301" i="3"/>
  <c r="B1300" i="3"/>
  <c r="A1300" i="3"/>
  <c r="B1299" i="3"/>
  <c r="A1299" i="3"/>
  <c r="B1298" i="3"/>
  <c r="A1298" i="3"/>
  <c r="B1297" i="3"/>
  <c r="A1297" i="3"/>
  <c r="B1296" i="3"/>
  <c r="A1296" i="3"/>
  <c r="B1295" i="3"/>
  <c r="A1295" i="3"/>
  <c r="B1294" i="3"/>
  <c r="A1294" i="3"/>
  <c r="B1293" i="3"/>
  <c r="A1293" i="3"/>
  <c r="B1292" i="3"/>
  <c r="A1292" i="3"/>
  <c r="B1291" i="3"/>
  <c r="A1291" i="3"/>
  <c r="B1290" i="3"/>
  <c r="A1290" i="3"/>
  <c r="B1289" i="3"/>
  <c r="A1289" i="3"/>
  <c r="B1288" i="3"/>
  <c r="A1288" i="3"/>
  <c r="B1287" i="3"/>
  <c r="A1287" i="3"/>
  <c r="B1286" i="3"/>
  <c r="A1286" i="3"/>
  <c r="B1279" i="3"/>
  <c r="A1279" i="3"/>
  <c r="B1278" i="3"/>
  <c r="A1278" i="3"/>
  <c r="B1277" i="3"/>
  <c r="A1277" i="3"/>
  <c r="B1276" i="3"/>
  <c r="A1276" i="3"/>
  <c r="B1275" i="3"/>
  <c r="A1275" i="3"/>
  <c r="B1274" i="3"/>
  <c r="A1274" i="3"/>
  <c r="B1273" i="3"/>
  <c r="A1273" i="3"/>
  <c r="B1272" i="3"/>
  <c r="A1272" i="3"/>
  <c r="B1271" i="3"/>
  <c r="A1271" i="3"/>
  <c r="B1270" i="3"/>
  <c r="A1270" i="3"/>
  <c r="B1269" i="3"/>
  <c r="A1269" i="3"/>
  <c r="B1268" i="3"/>
  <c r="A1268" i="3"/>
  <c r="B1267" i="3"/>
  <c r="A1267" i="3"/>
  <c r="B1260" i="3"/>
  <c r="A1260" i="3"/>
  <c r="B1259" i="3"/>
  <c r="B1258" i="3"/>
  <c r="A1258" i="3"/>
  <c r="B1257" i="3"/>
  <c r="A1257" i="3"/>
  <c r="B1256" i="3"/>
  <c r="A1256" i="3"/>
  <c r="B1255" i="3"/>
  <c r="A1255" i="3"/>
  <c r="B1254" i="3"/>
  <c r="A1254" i="3"/>
  <c r="B1253" i="3"/>
  <c r="B1252" i="3"/>
  <c r="A1252" i="3"/>
  <c r="B1251" i="3"/>
  <c r="A1251" i="3"/>
  <c r="B1250" i="3"/>
  <c r="A1250" i="3"/>
  <c r="B1249" i="3"/>
  <c r="A1249" i="3"/>
  <c r="B1248" i="3"/>
  <c r="A1248" i="3"/>
  <c r="B1247" i="3"/>
  <c r="A1247" i="3"/>
  <c r="B1246" i="3"/>
  <c r="B1325" i="3"/>
  <c r="A1325" i="3"/>
  <c r="B1245" i="3"/>
  <c r="A1245" i="3"/>
  <c r="B1244" i="3"/>
  <c r="A1244" i="3"/>
  <c r="B1243" i="3"/>
  <c r="A1243" i="3"/>
  <c r="B1242" i="3"/>
  <c r="A1242" i="3"/>
  <c r="B1241" i="3"/>
  <c r="A1241" i="3"/>
  <c r="B1240" i="3"/>
  <c r="A1240" i="3"/>
  <c r="B1233" i="3"/>
  <c r="A1233" i="3"/>
  <c r="B1232" i="3"/>
  <c r="A1232" i="3"/>
  <c r="B1231" i="3"/>
  <c r="A1231" i="3"/>
  <c r="B1230" i="3"/>
  <c r="A1230" i="3"/>
  <c r="B1229" i="3"/>
  <c r="A1229" i="3"/>
  <c r="B1228" i="3"/>
  <c r="A1228" i="3"/>
  <c r="B1216" i="3"/>
  <c r="A1216" i="3"/>
  <c r="B1221" i="3"/>
  <c r="A1221" i="3"/>
  <c r="B1220" i="3"/>
  <c r="A1220" i="3"/>
  <c r="B1219" i="3"/>
  <c r="A1219" i="3"/>
  <c r="B1218" i="3"/>
  <c r="A1218" i="3"/>
  <c r="B1217" i="3"/>
  <c r="A1217" i="3"/>
  <c r="B1215" i="3"/>
  <c r="A1215" i="3"/>
  <c r="B1186" i="3"/>
  <c r="A1186" i="3"/>
  <c r="B1185" i="3"/>
  <c r="A1185" i="3"/>
  <c r="B1184" i="3"/>
  <c r="A1184" i="3"/>
  <c r="B1183" i="3"/>
  <c r="A1183" i="3"/>
  <c r="B1182" i="3"/>
  <c r="A1182" i="3"/>
  <c r="B1202" i="3"/>
  <c r="A1202" i="3"/>
  <c r="B1201" i="3"/>
  <c r="A1201" i="3"/>
  <c r="B1200" i="3"/>
  <c r="A1200" i="3"/>
  <c r="B1199" i="3"/>
  <c r="A1199" i="3"/>
  <c r="B1171" i="3"/>
  <c r="A1171" i="3"/>
  <c r="B1170" i="3"/>
  <c r="A1170" i="3"/>
  <c r="B1169" i="3"/>
  <c r="A1169" i="3"/>
  <c r="B1168" i="3"/>
  <c r="A1168" i="3"/>
  <c r="B1167" i="3"/>
  <c r="A1167" i="3"/>
  <c r="B1166" i="3"/>
  <c r="A1166" i="3"/>
  <c r="B1165" i="3"/>
  <c r="A1165" i="3"/>
  <c r="B1164" i="3"/>
  <c r="A1164" i="3"/>
  <c r="B1163" i="3"/>
  <c r="A1163" i="3"/>
  <c r="B1178" i="3"/>
  <c r="A1178" i="3"/>
  <c r="B1137" i="3"/>
  <c r="A1137" i="3"/>
  <c r="B1136" i="3"/>
  <c r="A1136" i="3"/>
  <c r="B1135" i="3"/>
  <c r="A1135" i="3"/>
  <c r="B1134" i="3"/>
  <c r="A1134" i="3"/>
  <c r="B1133" i="3"/>
  <c r="A1133" i="3"/>
  <c r="B1132" i="3"/>
  <c r="A1132" i="3"/>
  <c r="B1131" i="3"/>
  <c r="A1131" i="3"/>
  <c r="B1130" i="3"/>
  <c r="A1130" i="3"/>
  <c r="B1129" i="3"/>
  <c r="A1129" i="3"/>
  <c r="B1128" i="3"/>
  <c r="A1128" i="3"/>
  <c r="B1127" i="3"/>
  <c r="A1127" i="3"/>
  <c r="B1126" i="3"/>
  <c r="A1126" i="3"/>
  <c r="B1125" i="3"/>
  <c r="A1125" i="3"/>
  <c r="B1124" i="3"/>
  <c r="A1124" i="3"/>
  <c r="B1123" i="3"/>
  <c r="A1123" i="3"/>
  <c r="B1122" i="3"/>
  <c r="A1122" i="3"/>
  <c r="B1121" i="3"/>
  <c r="A1121" i="3"/>
  <c r="B1120" i="3"/>
  <c r="A1120" i="3"/>
  <c r="B1119" i="3"/>
  <c r="A1119" i="3"/>
  <c r="B1118" i="3"/>
  <c r="A1118" i="3"/>
  <c r="B1117" i="3"/>
  <c r="A1117" i="3"/>
  <c r="B1116" i="3"/>
  <c r="A1116" i="3"/>
  <c r="B1115" i="3"/>
  <c r="A1115" i="3"/>
  <c r="B1114" i="3"/>
  <c r="A1114" i="3"/>
  <c r="B1113" i="3"/>
  <c r="A1113" i="3"/>
  <c r="B1112" i="3"/>
  <c r="A1112" i="3"/>
  <c r="B1111" i="3"/>
  <c r="A1111" i="3"/>
  <c r="B1110" i="3"/>
  <c r="A1110" i="3"/>
  <c r="B1109" i="3"/>
  <c r="A1109" i="3"/>
  <c r="B1108" i="3"/>
  <c r="A1108" i="3"/>
  <c r="B1107" i="3"/>
  <c r="A1107" i="3"/>
  <c r="B1106" i="3"/>
  <c r="A1106" i="3"/>
  <c r="B1105" i="3"/>
  <c r="A1105" i="3"/>
  <c r="B1104" i="3"/>
  <c r="A1104" i="3"/>
  <c r="B1103" i="3"/>
  <c r="A1103" i="3"/>
  <c r="B1102" i="3"/>
  <c r="A1102" i="3"/>
  <c r="B1101" i="3"/>
  <c r="A1101" i="3"/>
  <c r="B1100" i="3"/>
  <c r="A1100" i="3"/>
  <c r="B1097" i="3"/>
  <c r="A1097" i="3"/>
  <c r="B1099" i="3"/>
  <c r="A1099" i="3"/>
  <c r="B1098" i="3"/>
  <c r="A1098" i="3"/>
  <c r="B1096" i="3"/>
  <c r="A1096" i="3"/>
  <c r="B1095" i="3"/>
  <c r="A1095" i="3"/>
  <c r="B1094" i="3"/>
  <c r="A1094" i="3"/>
  <c r="B1093" i="3"/>
  <c r="A1093" i="3"/>
  <c r="B1092" i="3"/>
  <c r="A1092" i="3"/>
  <c r="B1091" i="3"/>
  <c r="A1091" i="3"/>
  <c r="B1090" i="3"/>
  <c r="A1090" i="3"/>
  <c r="B1089" i="3"/>
  <c r="A1089" i="3"/>
  <c r="B1088" i="3"/>
  <c r="A1088" i="3"/>
  <c r="B1087" i="3"/>
  <c r="A1087" i="3"/>
  <c r="B1081" i="3"/>
  <c r="A1081" i="3"/>
  <c r="B1080" i="3"/>
  <c r="A1080" i="3"/>
  <c r="B1079" i="3"/>
  <c r="A1079" i="3"/>
  <c r="B1078" i="3"/>
  <c r="A1078" i="3"/>
  <c r="B1077" i="3"/>
  <c r="A1077" i="3"/>
  <c r="B1076" i="3"/>
  <c r="A1076" i="3"/>
  <c r="B1075" i="3"/>
  <c r="A1075" i="3"/>
  <c r="B1074" i="3"/>
  <c r="A1074" i="3"/>
  <c r="B1073" i="3"/>
  <c r="A1073" i="3"/>
  <c r="B1072" i="3"/>
  <c r="A1072" i="3"/>
  <c r="B1071" i="3"/>
  <c r="A1071" i="3"/>
  <c r="B1070" i="3"/>
  <c r="A1070" i="3"/>
  <c r="B1069" i="3"/>
  <c r="A1069" i="3"/>
  <c r="B1068" i="3"/>
  <c r="A1068" i="3"/>
  <c r="B1067" i="3"/>
  <c r="A1067" i="3"/>
  <c r="B1065" i="3"/>
  <c r="A1065" i="3"/>
  <c r="B1066" i="3"/>
  <c r="A1066" i="3"/>
  <c r="B1064" i="3"/>
  <c r="B1063" i="3"/>
  <c r="A1063" i="3"/>
  <c r="B1062" i="3"/>
  <c r="A1062" i="3"/>
  <c r="B1061" i="3"/>
  <c r="A1061" i="3"/>
  <c r="B1060" i="3"/>
  <c r="A1060" i="3"/>
  <c r="B1059" i="3"/>
  <c r="A1059" i="3"/>
  <c r="B1058" i="3"/>
  <c r="A1058" i="3"/>
  <c r="B1057" i="3"/>
  <c r="A1057" i="3"/>
  <c r="B1056" i="3"/>
  <c r="A1056" i="3"/>
  <c r="B1049" i="3"/>
  <c r="A1049" i="3"/>
  <c r="B1048" i="3"/>
  <c r="B1037" i="3"/>
  <c r="A1037" i="3"/>
  <c r="B1036" i="3"/>
  <c r="A1036" i="3"/>
  <c r="B1035" i="3"/>
  <c r="A1035" i="3"/>
  <c r="B1034" i="3"/>
  <c r="A1034" i="3"/>
  <c r="B1028" i="3"/>
  <c r="A1028" i="3"/>
  <c r="B1027" i="3"/>
  <c r="A1027" i="3"/>
  <c r="B1026" i="3"/>
  <c r="A1026" i="3"/>
  <c r="B1025" i="3"/>
  <c r="A1025" i="3"/>
  <c r="B1024" i="3"/>
  <c r="A1024" i="3"/>
  <c r="B1023" i="3"/>
  <c r="A1023" i="3"/>
  <c r="B1022" i="3"/>
  <c r="A1022" i="3"/>
  <c r="B1021" i="3"/>
  <c r="A1021" i="3"/>
  <c r="B1020" i="3"/>
  <c r="A1020" i="3"/>
  <c r="B1019" i="3"/>
  <c r="A1019" i="3"/>
  <c r="B1018" i="3"/>
  <c r="A1018" i="3"/>
  <c r="B1017" i="3"/>
  <c r="A1017" i="3"/>
  <c r="B978" i="3"/>
  <c r="B974" i="3"/>
  <c r="B963" i="3"/>
  <c r="A963" i="3"/>
  <c r="B962" i="3"/>
  <c r="A962" i="3"/>
  <c r="B961" i="3"/>
  <c r="A961" i="3"/>
  <c r="B960" i="3"/>
  <c r="A960" i="3"/>
  <c r="B959" i="3"/>
  <c r="A959" i="3"/>
  <c r="B958" i="3"/>
  <c r="A958" i="3"/>
  <c r="B957" i="3"/>
  <c r="A957" i="3"/>
  <c r="B956" i="3"/>
  <c r="A956" i="3"/>
  <c r="B955" i="3"/>
  <c r="A955" i="3"/>
  <c r="B954" i="3"/>
  <c r="A954" i="3"/>
  <c r="B953" i="3"/>
  <c r="A953" i="3"/>
  <c r="B952" i="3"/>
  <c r="A952" i="3"/>
  <c r="B951" i="3"/>
  <c r="A951" i="3"/>
  <c r="B950" i="3"/>
  <c r="A950" i="3"/>
  <c r="B927" i="3"/>
  <c r="A927" i="3"/>
  <c r="B939" i="3"/>
  <c r="A939" i="3"/>
  <c r="B938" i="3"/>
  <c r="A938" i="3"/>
  <c r="B937" i="3"/>
  <c r="A937" i="3"/>
  <c r="B936" i="3"/>
  <c r="A936" i="3"/>
  <c r="B935" i="3"/>
  <c r="A935" i="3"/>
  <c r="B934" i="3"/>
  <c r="A934" i="3"/>
  <c r="B933" i="3"/>
  <c r="A933" i="3"/>
  <c r="B932" i="3"/>
  <c r="A932" i="3"/>
  <c r="B931" i="3"/>
  <c r="A931" i="3"/>
  <c r="B930" i="3"/>
  <c r="A930" i="3"/>
  <c r="B929" i="3"/>
  <c r="A929" i="3"/>
  <c r="B928" i="3"/>
  <c r="A928" i="3"/>
  <c r="B877" i="3"/>
  <c r="A877" i="3"/>
  <c r="B876" i="3"/>
  <c r="A876" i="3"/>
  <c r="B875" i="3"/>
  <c r="A875" i="3"/>
  <c r="B874" i="3"/>
  <c r="A874" i="3"/>
  <c r="B873" i="3"/>
  <c r="A873" i="3"/>
  <c r="B920" i="3"/>
  <c r="A920" i="3"/>
  <c r="B919" i="3"/>
  <c r="A919" i="3"/>
  <c r="B918" i="3"/>
  <c r="A918" i="3"/>
  <c r="B917" i="3"/>
  <c r="A917" i="3"/>
  <c r="B916" i="3"/>
  <c r="A916" i="3"/>
  <c r="B915" i="3"/>
  <c r="A915" i="3"/>
  <c r="B914" i="3"/>
  <c r="A914" i="3"/>
  <c r="B913" i="3"/>
  <c r="A913" i="3"/>
  <c r="B912" i="3"/>
  <c r="A912" i="3"/>
  <c r="B911" i="3"/>
  <c r="A911" i="3"/>
  <c r="B910" i="3"/>
  <c r="A910" i="3"/>
  <c r="B909" i="3"/>
  <c r="A909" i="3"/>
  <c r="A908" i="3"/>
  <c r="B908" i="3"/>
  <c r="B907" i="3"/>
  <c r="A907" i="3"/>
  <c r="B906" i="3"/>
  <c r="A906" i="3"/>
  <c r="B905" i="3"/>
  <c r="A905" i="3"/>
  <c r="B904" i="3"/>
  <c r="A904" i="3"/>
  <c r="B903" i="3"/>
  <c r="A903" i="3"/>
  <c r="B894" i="3"/>
  <c r="A894" i="3"/>
  <c r="B893" i="3"/>
  <c r="A893" i="3"/>
  <c r="B892" i="3"/>
  <c r="A892" i="3"/>
  <c r="B891" i="3"/>
  <c r="A891" i="3"/>
  <c r="B890" i="3"/>
  <c r="A890" i="3"/>
  <c r="B889" i="3"/>
  <c r="A889" i="3"/>
  <c r="B888" i="3"/>
  <c r="A888" i="3"/>
  <c r="B887" i="3"/>
  <c r="A887" i="3"/>
  <c r="B886" i="3"/>
  <c r="A886" i="3"/>
  <c r="B885" i="3"/>
  <c r="A885" i="3"/>
  <c r="B884" i="3"/>
  <c r="A884" i="3"/>
  <c r="B883" i="3"/>
  <c r="A883" i="3"/>
  <c r="B882" i="3"/>
  <c r="A882" i="3"/>
  <c r="B881" i="3"/>
  <c r="A881" i="3"/>
  <c r="B880" i="3"/>
  <c r="A880" i="3"/>
  <c r="B879" i="3"/>
  <c r="A879" i="3"/>
  <c r="B878" i="3"/>
  <c r="A878" i="3"/>
  <c r="B823" i="3" l="1"/>
  <c r="A823" i="3"/>
  <c r="B822" i="3"/>
  <c r="A822" i="3"/>
  <c r="B821" i="3"/>
  <c r="A821" i="3"/>
  <c r="B820" i="3"/>
  <c r="A820" i="3"/>
  <c r="B819" i="3"/>
  <c r="B818" i="3"/>
  <c r="A818" i="3"/>
  <c r="B817" i="3"/>
  <c r="A817" i="3"/>
  <c r="B816" i="3"/>
  <c r="A816" i="3"/>
  <c r="B779" i="3" l="1"/>
  <c r="A779" i="3"/>
  <c r="B778" i="3"/>
  <c r="A778" i="3"/>
  <c r="B777" i="3"/>
  <c r="A777" i="3"/>
  <c r="B776" i="3"/>
  <c r="A776" i="3"/>
  <c r="B775" i="3"/>
  <c r="A775" i="3"/>
  <c r="B774" i="3"/>
  <c r="A774" i="3"/>
  <c r="B773" i="3"/>
  <c r="A773" i="3"/>
  <c r="B772" i="3"/>
  <c r="A772" i="3"/>
  <c r="B771" i="3"/>
  <c r="A771" i="3"/>
  <c r="B770" i="3"/>
  <c r="A770" i="3"/>
  <c r="B769" i="3"/>
  <c r="A769" i="3"/>
  <c r="B768" i="3"/>
  <c r="A768" i="3"/>
  <c r="B758" i="3"/>
  <c r="A758" i="3"/>
  <c r="B757" i="3"/>
  <c r="A757" i="3"/>
  <c r="B756" i="3"/>
  <c r="A756" i="3"/>
  <c r="B755" i="3"/>
  <c r="A755" i="3"/>
  <c r="B744" i="3"/>
  <c r="A744" i="3"/>
  <c r="B743" i="3"/>
  <c r="A743" i="3"/>
  <c r="A742" i="3"/>
  <c r="B742" i="3"/>
  <c r="B895" i="3"/>
  <c r="B729" i="3" l="1"/>
  <c r="A729" i="3"/>
  <c r="B728" i="3"/>
  <c r="B724" i="3"/>
  <c r="A724" i="3"/>
  <c r="B723" i="3"/>
  <c r="A723" i="3"/>
  <c r="B722" i="3"/>
  <c r="A722" i="3"/>
  <c r="B721" i="3"/>
  <c r="A721" i="3"/>
  <c r="B720" i="3"/>
  <c r="A720" i="3"/>
  <c r="B719" i="3"/>
  <c r="A719" i="3"/>
  <c r="A717" i="3"/>
  <c r="B716" i="3"/>
  <c r="A716" i="3"/>
  <c r="B715" i="3"/>
  <c r="A715" i="3"/>
  <c r="B714" i="3"/>
  <c r="A714" i="3"/>
  <c r="B713" i="3"/>
  <c r="A713" i="3"/>
  <c r="B712" i="3"/>
  <c r="A712" i="3"/>
  <c r="B711" i="3"/>
  <c r="A711" i="3"/>
  <c r="B710" i="3"/>
  <c r="A710" i="3"/>
  <c r="B709" i="3"/>
  <c r="A709" i="3"/>
  <c r="B700" i="3"/>
  <c r="A700" i="3"/>
  <c r="B699" i="3"/>
  <c r="A699" i="3"/>
  <c r="B698" i="3"/>
  <c r="A698" i="3"/>
  <c r="B697" i="3"/>
  <c r="A697" i="3"/>
  <c r="B696" i="3"/>
  <c r="A696" i="3"/>
  <c r="B695" i="3"/>
  <c r="A695" i="3"/>
  <c r="B694" i="3"/>
  <c r="A694" i="3"/>
  <c r="B693" i="3"/>
  <c r="A693" i="3"/>
  <c r="B692" i="3"/>
  <c r="A692" i="3"/>
  <c r="B691" i="3"/>
  <c r="A691" i="3"/>
  <c r="B690" i="3"/>
  <c r="A690" i="3"/>
  <c r="B689" i="3"/>
  <c r="A689" i="3"/>
  <c r="B688" i="3"/>
  <c r="A688" i="3"/>
  <c r="B687" i="3"/>
  <c r="B681" i="3"/>
  <c r="A681" i="3"/>
  <c r="B680" i="3"/>
  <c r="A680" i="3"/>
  <c r="B679" i="3"/>
  <c r="A679" i="3"/>
  <c r="B678" i="3"/>
  <c r="A678" i="3"/>
  <c r="B677" i="3"/>
  <c r="A677" i="3"/>
  <c r="B673" i="3"/>
  <c r="A673" i="3"/>
  <c r="B672" i="3"/>
  <c r="A672" i="3"/>
  <c r="B671" i="3"/>
  <c r="A671" i="3"/>
  <c r="B670" i="3"/>
  <c r="A670" i="3"/>
  <c r="B669" i="3"/>
  <c r="A669" i="3"/>
  <c r="B668" i="3"/>
  <c r="A668" i="3"/>
  <c r="B667" i="3"/>
  <c r="A667" i="3"/>
  <c r="B666" i="3"/>
  <c r="A666" i="3"/>
  <c r="B665" i="3"/>
  <c r="A665" i="3"/>
  <c r="B662" i="3"/>
  <c r="A662" i="3"/>
  <c r="B659" i="3"/>
  <c r="A659" i="3"/>
  <c r="B658" i="3"/>
  <c r="A658" i="3"/>
  <c r="B657" i="3"/>
  <c r="A657" i="3"/>
  <c r="B656" i="3"/>
  <c r="A656" i="3"/>
  <c r="B655" i="3"/>
  <c r="A655" i="3"/>
  <c r="B654" i="3"/>
  <c r="A654" i="3"/>
  <c r="B653" i="3"/>
  <c r="A653" i="3"/>
  <c r="B652" i="3"/>
  <c r="B651" i="3"/>
  <c r="A651" i="3"/>
  <c r="B650" i="3"/>
  <c r="A650" i="3"/>
  <c r="B649" i="3"/>
  <c r="A649" i="3"/>
  <c r="B648" i="3"/>
  <c r="A648" i="3"/>
  <c r="B647" i="3"/>
  <c r="A647" i="3"/>
  <c r="B646" i="3"/>
  <c r="A646" i="3"/>
  <c r="B644" i="3"/>
  <c r="A644" i="3"/>
  <c r="B643" i="3"/>
  <c r="A643" i="3"/>
  <c r="B317" i="3"/>
  <c r="A317" i="3"/>
  <c r="B316" i="3"/>
  <c r="A316" i="3"/>
  <c r="B315" i="3"/>
  <c r="A315" i="3"/>
  <c r="B314" i="3"/>
  <c r="A314" i="3"/>
  <c r="B640" i="3" l="1"/>
  <c r="A640" i="3"/>
  <c r="B639" i="3"/>
  <c r="A639" i="3"/>
  <c r="B638" i="3"/>
  <c r="A638" i="3"/>
  <c r="B637" i="3" l="1"/>
  <c r="A637" i="3"/>
  <c r="B636" i="3"/>
  <c r="A636" i="3"/>
  <c r="B635" i="3"/>
  <c r="A635" i="3"/>
  <c r="B634" i="3"/>
  <c r="A634" i="3"/>
  <c r="B633" i="3"/>
  <c r="A633" i="3"/>
  <c r="B632" i="3"/>
  <c r="B631" i="3"/>
  <c r="A631" i="3"/>
  <c r="B630" i="3"/>
  <c r="A630" i="3"/>
  <c r="B629" i="3"/>
  <c r="B613" i="3"/>
  <c r="A613" i="3"/>
  <c r="B612" i="3"/>
  <c r="A612" i="3"/>
  <c r="B611" i="3"/>
  <c r="A611" i="3"/>
  <c r="B604" i="3"/>
  <c r="A604" i="3"/>
  <c r="B603" i="3"/>
  <c r="A603" i="3"/>
  <c r="B602" i="3"/>
  <c r="A602" i="3"/>
  <c r="B601" i="3"/>
  <c r="A601" i="3"/>
  <c r="B600" i="3"/>
  <c r="A600" i="3"/>
  <c r="B599" i="3"/>
  <c r="A599" i="3"/>
  <c r="B507" i="3"/>
  <c r="A507" i="3"/>
  <c r="B506" i="3"/>
  <c r="A506" i="3"/>
  <c r="B505" i="3"/>
  <c r="A505" i="3"/>
  <c r="B504" i="3"/>
  <c r="A504" i="3"/>
  <c r="B503" i="3"/>
  <c r="A503" i="3"/>
  <c r="B502" i="3"/>
  <c r="A502" i="3"/>
  <c r="B501" i="3"/>
  <c r="A501" i="3"/>
  <c r="B500" i="3"/>
  <c r="A500" i="3"/>
  <c r="B499" i="3"/>
  <c r="A499" i="3"/>
  <c r="B498" i="3"/>
  <c r="A498" i="3"/>
  <c r="B497" i="3"/>
  <c r="A497" i="3"/>
  <c r="B496" i="3"/>
  <c r="A496" i="3"/>
  <c r="B495" i="3"/>
  <c r="A495" i="3"/>
  <c r="B494" i="3"/>
  <c r="A494" i="3"/>
  <c r="B493" i="3"/>
  <c r="A493" i="3"/>
  <c r="B492" i="3"/>
  <c r="A492" i="3"/>
  <c r="B491" i="3"/>
  <c r="A491" i="3"/>
  <c r="B490" i="3"/>
  <c r="A490" i="3"/>
  <c r="B489" i="3"/>
  <c r="A489" i="3"/>
  <c r="B488" i="3"/>
  <c r="A488" i="3"/>
  <c r="B487" i="3"/>
  <c r="A487" i="3"/>
  <c r="B486" i="3"/>
  <c r="A486" i="3"/>
  <c r="B485" i="3"/>
  <c r="A485" i="3"/>
  <c r="B484" i="3"/>
  <c r="A484" i="3"/>
  <c r="B552" i="3"/>
  <c r="A552" i="3"/>
  <c r="B551" i="3"/>
  <c r="A551" i="3"/>
  <c r="B550" i="3"/>
  <c r="A550" i="3"/>
  <c r="B549" i="3"/>
  <c r="A549" i="3"/>
  <c r="B548" i="3"/>
  <c r="A548" i="3"/>
  <c r="B547" i="3"/>
  <c r="B540" i="3"/>
  <c r="A540" i="3"/>
  <c r="B539" i="3"/>
  <c r="A539" i="3"/>
  <c r="B538" i="3"/>
  <c r="A538" i="3"/>
  <c r="B441" i="3"/>
  <c r="A441" i="3"/>
  <c r="B440" i="3"/>
  <c r="A440" i="3"/>
  <c r="B439" i="3"/>
  <c r="A439" i="3"/>
  <c r="B438" i="3"/>
  <c r="A438" i="3"/>
  <c r="B437" i="3"/>
  <c r="A437" i="3"/>
  <c r="B436" i="3"/>
  <c r="A436" i="3"/>
  <c r="B435" i="3"/>
  <c r="A435" i="3"/>
  <c r="B434" i="3"/>
  <c r="B470" i="3"/>
  <c r="A470" i="3"/>
  <c r="B469" i="3"/>
  <c r="A469" i="3"/>
  <c r="B465" i="3"/>
  <c r="A465" i="3"/>
  <c r="B464" i="3"/>
  <c r="A464" i="3"/>
  <c r="B447" i="3"/>
  <c r="A447" i="3"/>
  <c r="B446" i="3"/>
  <c r="A446" i="3"/>
  <c r="B445" i="3"/>
  <c r="B433" i="3"/>
  <c r="A433" i="3"/>
  <c r="B432" i="3"/>
  <c r="A432" i="3"/>
  <c r="B431" i="3"/>
  <c r="B421" i="3"/>
  <c r="A421" i="3"/>
  <c r="B420" i="3"/>
  <c r="A420" i="3"/>
  <c r="B419" i="3"/>
  <c r="B415" i="3"/>
  <c r="A415" i="3"/>
  <c r="B414" i="3"/>
  <c r="A414" i="3"/>
  <c r="B413" i="3"/>
  <c r="A413" i="3"/>
  <c r="B412" i="3"/>
  <c r="B380" i="3"/>
  <c r="A380" i="3"/>
  <c r="B379" i="3"/>
  <c r="A379" i="3"/>
  <c r="B378" i="3"/>
  <c r="A376" i="3"/>
  <c r="B377" i="3"/>
  <c r="A377" i="3"/>
  <c r="B376" i="3"/>
  <c r="B375" i="3"/>
  <c r="A375" i="3"/>
  <c r="B278" i="3"/>
  <c r="A278" i="3"/>
  <c r="B277" i="3"/>
  <c r="A277" i="3"/>
  <c r="B276" i="3"/>
  <c r="A276" i="3"/>
  <c r="B275" i="3"/>
  <c r="B274" i="3"/>
  <c r="A274" i="3"/>
  <c r="B273" i="3"/>
  <c r="A273" i="3"/>
  <c r="B272" i="3"/>
  <c r="A272" i="3"/>
  <c r="B271" i="3"/>
  <c r="A271" i="3"/>
  <c r="B270" i="3"/>
  <c r="A270" i="3"/>
  <c r="B313" i="3"/>
  <c r="A313" i="3"/>
  <c r="B312" i="3"/>
  <c r="A312" i="3"/>
  <c r="B311" i="3"/>
  <c r="A311" i="3"/>
  <c r="B310" i="3"/>
  <c r="A310" i="3"/>
  <c r="B309" i="3"/>
  <c r="A309" i="3"/>
  <c r="B308" i="3"/>
  <c r="A308" i="3"/>
  <c r="B307" i="3"/>
  <c r="A307" i="3"/>
  <c r="B306" i="3"/>
  <c r="A306" i="3"/>
  <c r="A305" i="3"/>
  <c r="B305" i="3"/>
  <c r="B248" i="3"/>
  <c r="A248" i="3"/>
  <c r="B247" i="3"/>
  <c r="A247" i="3"/>
  <c r="B246" i="3"/>
  <c r="B239" i="3"/>
  <c r="A239" i="3"/>
  <c r="B238" i="3"/>
  <c r="A238" i="3"/>
  <c r="B237" i="3"/>
  <c r="A237" i="3"/>
  <c r="B236" i="3"/>
  <c r="A236" i="3"/>
  <c r="B235" i="3"/>
  <c r="B234" i="3"/>
  <c r="A234" i="3"/>
  <c r="B233" i="3"/>
  <c r="B226" i="3"/>
  <c r="A226" i="3"/>
  <c r="B225" i="3"/>
  <c r="A225" i="3"/>
  <c r="B224" i="3"/>
  <c r="A224" i="3"/>
  <c r="B223" i="3"/>
  <c r="A223" i="3"/>
  <c r="B222" i="3"/>
  <c r="A222" i="3"/>
  <c r="B221" i="3"/>
  <c r="B217" i="3"/>
  <c r="A217" i="3"/>
  <c r="B216" i="3"/>
  <c r="A216" i="3"/>
  <c r="B215" i="3"/>
  <c r="A215" i="3"/>
  <c r="B214" i="3"/>
  <c r="A214" i="3"/>
  <c r="B213" i="3"/>
  <c r="A213" i="3"/>
  <c r="B130" i="3" l="1"/>
  <c r="A130" i="3"/>
  <c r="B146" i="3"/>
  <c r="B145" i="3"/>
  <c r="A145" i="3"/>
  <c r="B144" i="3"/>
  <c r="A144" i="3"/>
  <c r="B133" i="3"/>
  <c r="A133" i="3"/>
  <c r="B132" i="3"/>
  <c r="A132" i="3"/>
  <c r="B131" i="3"/>
  <c r="A131" i="3"/>
  <c r="B129" i="3"/>
  <c r="A129" i="3"/>
  <c r="B128" i="3"/>
  <c r="A128" i="3"/>
  <c r="B127" i="3"/>
  <c r="A127" i="3"/>
  <c r="B126" i="3"/>
  <c r="B125" i="3"/>
  <c r="A125" i="3"/>
  <c r="B124" i="3"/>
  <c r="B123" i="3" l="1"/>
  <c r="A123" i="3"/>
  <c r="B122" i="3"/>
  <c r="A122" i="3"/>
  <c r="B121" i="3"/>
  <c r="A121" i="3"/>
  <c r="B14" i="3" l="1"/>
  <c r="A14" i="3"/>
  <c r="B13" i="3"/>
  <c r="A13" i="3"/>
  <c r="B12" i="3"/>
  <c r="A12" i="3"/>
  <c r="B11" i="3"/>
  <c r="A11" i="3"/>
  <c r="B10" i="3"/>
  <c r="A10" i="3"/>
  <c r="B9" i="3"/>
  <c r="A9" i="3"/>
  <c r="B8" i="3"/>
  <c r="A8" i="3"/>
  <c r="B7" i="3"/>
  <c r="A7" i="3"/>
  <c r="B6" i="3"/>
  <c r="A6" i="3"/>
  <c r="B5" i="3"/>
  <c r="A5" i="3"/>
  <c r="B4" i="3"/>
  <c r="A4" i="3"/>
  <c r="B3" i="3"/>
  <c r="A3" i="3"/>
</calcChain>
</file>

<file path=xl/sharedStrings.xml><?xml version="1.0" encoding="utf-8"?>
<sst xmlns="http://schemas.openxmlformats.org/spreadsheetml/2006/main" count="11015" uniqueCount="904">
  <si>
    <t>Enter Date of Previous November General Election</t>
  </si>
  <si>
    <t>Enter Date of First Monday in January</t>
  </si>
  <si>
    <t>Enter Date of General Election (1st Tuesday after 1st Monday in Nov.)</t>
  </si>
  <si>
    <t>Enter Martin Luther King Jr. Day</t>
  </si>
  <si>
    <t>Enter Memorial Day</t>
  </si>
  <si>
    <t>Enter Independence Day Holiday</t>
  </si>
  <si>
    <t xml:space="preserve">Enter Labor Day </t>
  </si>
  <si>
    <t>Enter Thanksgiving Day</t>
  </si>
  <si>
    <t>Enter First Thursday in December (Truth in Taxation)</t>
  </si>
  <si>
    <t>Enter next year's New Year's Day Holiday</t>
  </si>
  <si>
    <t>Enter next year's 1st Monday in January</t>
  </si>
  <si>
    <t>Enter next year's Martin Luther King, Jr. Day</t>
  </si>
  <si>
    <t>Enter Previous Year's Christmas Day</t>
  </si>
  <si>
    <t>Enter next year's Presidents' Day</t>
  </si>
  <si>
    <t>Begin Date</t>
  </si>
  <si>
    <t>End Date</t>
  </si>
  <si>
    <t>HAVA</t>
  </si>
  <si>
    <t>Secretary of State</t>
  </si>
  <si>
    <t>Counties</t>
  </si>
  <si>
    <t>Cities with a Primary</t>
  </si>
  <si>
    <t>Cities without a Primary</t>
  </si>
  <si>
    <t>Towns with November Elections</t>
  </si>
  <si>
    <t>School Districts with a Primary</t>
  </si>
  <si>
    <t>School Districts without a Primary</t>
  </si>
  <si>
    <t>Election Day</t>
  </si>
  <si>
    <t>211A.05, subd. 1</t>
  </si>
  <si>
    <t>Filing</t>
  </si>
  <si>
    <t>Campaign Finance</t>
  </si>
  <si>
    <t>645.44, subd. 5</t>
  </si>
  <si>
    <t>Holiday</t>
  </si>
  <si>
    <t>Towns with March Elections</t>
  </si>
  <si>
    <t>Polling Place</t>
  </si>
  <si>
    <t>Mail Elections</t>
  </si>
  <si>
    <t>205A.10, subd. 3</t>
  </si>
  <si>
    <t>After the Election</t>
  </si>
  <si>
    <t>204B.28, subd. 1</t>
  </si>
  <si>
    <t>Notice</t>
  </si>
  <si>
    <t>203B.121, subd. 2(d)</t>
  </si>
  <si>
    <t xml:space="preserve">Counties </t>
  </si>
  <si>
    <t>Boundaries</t>
  </si>
  <si>
    <t>204B.45, subd. 2; 8210.3000, subp. 3</t>
  </si>
  <si>
    <t>205.13, subd. 1a</t>
  </si>
  <si>
    <t>211A.02, subd. 6</t>
  </si>
  <si>
    <t>203B.04, subd. 1</t>
  </si>
  <si>
    <t>123B.09, subd. 1; 367.03, subd. 4; 412.02, subd. 2</t>
  </si>
  <si>
    <t>412.02, subd. 2</t>
  </si>
  <si>
    <t>367.03, subd.4</t>
  </si>
  <si>
    <t>123B.09, subd. 1</t>
  </si>
  <si>
    <t>205.17, subd. 7</t>
  </si>
  <si>
    <t>Ballots</t>
  </si>
  <si>
    <t>206.58, subd. 1</t>
  </si>
  <si>
    <t>Equipment</t>
  </si>
  <si>
    <t>Hospital Districts</t>
  </si>
  <si>
    <t>205.13, subd. 6</t>
  </si>
  <si>
    <t>201.171</t>
  </si>
  <si>
    <t>Political Parties</t>
  </si>
  <si>
    <t>205.10, subd. 6</t>
  </si>
  <si>
    <t>201.091, subd. 2; 204B.35, subd. 4</t>
  </si>
  <si>
    <t>204B.45, subd. 2</t>
  </si>
  <si>
    <t>203B.22</t>
  </si>
  <si>
    <t>203B.23</t>
  </si>
  <si>
    <t>201.11, subd. 2</t>
  </si>
  <si>
    <t>211A.02, subd. 1</t>
  </si>
  <si>
    <t>204B.35, subd. 4</t>
  </si>
  <si>
    <t>8210.2200, subp. 3</t>
  </si>
  <si>
    <t>Caucus</t>
  </si>
  <si>
    <t>Presidential Campaigns</t>
  </si>
  <si>
    <t>204B.21, subd. 2</t>
  </si>
  <si>
    <t>Election Judges</t>
  </si>
  <si>
    <t>204B.16, subd. 1a</t>
  </si>
  <si>
    <t>201.091, subd. 2</t>
  </si>
  <si>
    <t>204B.14, subd. 4a</t>
  </si>
  <si>
    <t>201.061, subd. 1</t>
  </si>
  <si>
    <t>201.061, subd. 3(4)(b)</t>
  </si>
  <si>
    <t>203B.11, subd. 2</t>
  </si>
  <si>
    <t>8200.3100</t>
  </si>
  <si>
    <t>202A.14, subd. 3</t>
  </si>
  <si>
    <t>205.16, subd. 1</t>
  </si>
  <si>
    <t>205.16, subd. 3</t>
  </si>
  <si>
    <t>206.83</t>
  </si>
  <si>
    <t>204B.31, subd. 2</t>
  </si>
  <si>
    <t>202A.14, subd. 1</t>
  </si>
  <si>
    <t>203B.11, subd. 4</t>
  </si>
  <si>
    <t>204B.28, subd. 2</t>
  </si>
  <si>
    <t>203B.085</t>
  </si>
  <si>
    <t>204B.29, subd. 1</t>
  </si>
  <si>
    <t>Legislature</t>
  </si>
  <si>
    <t>205.075, subd. 1</t>
  </si>
  <si>
    <t>204C.03</t>
  </si>
  <si>
    <t>204C.27</t>
  </si>
  <si>
    <t>201.12, subd. 4</t>
  </si>
  <si>
    <t>201.121, subd. 1</t>
  </si>
  <si>
    <t>201.016, subd. 1a; 201.121, subd. 3; 201.27</t>
  </si>
  <si>
    <t>365.51, subd. 1</t>
  </si>
  <si>
    <t>365.25, subd. 1</t>
  </si>
  <si>
    <t>201.121, subd. 3; 8200.2700</t>
  </si>
  <si>
    <t>204B.09, subd. 1</t>
  </si>
  <si>
    <t>205.065, subd. 2</t>
  </si>
  <si>
    <t>205A.03, subd. 1</t>
  </si>
  <si>
    <t>204B.33 (a)</t>
  </si>
  <si>
    <t>204D.09, subd. 1</t>
  </si>
  <si>
    <t>206.82, subd. 2</t>
  </si>
  <si>
    <t>204B.21, subd. 1</t>
  </si>
  <si>
    <t>205.13, subd. 2; 205A.06, subd. 2</t>
  </si>
  <si>
    <t>204B.33 (b)</t>
  </si>
  <si>
    <t xml:space="preserve">103C.305, subd. 2; 204B.09, subd. 1; 205.13, subd. 1a; 205A.06, subd. 1a  </t>
  </si>
  <si>
    <t xml:space="preserve">Filing </t>
  </si>
  <si>
    <t>204B.08, subd. 1; 204B.09, subd. 1(c)</t>
  </si>
  <si>
    <t>Minn. Const. Article IV, Section 12</t>
  </si>
  <si>
    <t>205A.05, subd. 3; 205A.07, subd. 3a</t>
  </si>
  <si>
    <t>204C.26, subd. 3</t>
  </si>
  <si>
    <t>204B.12, subd. 1</t>
  </si>
  <si>
    <t>205A.06, subd. 5</t>
  </si>
  <si>
    <t>204D.06</t>
  </si>
  <si>
    <t>204D.04, subd. 2</t>
  </si>
  <si>
    <t>204B.25, subds.1-3; 8240.1300, subp. 4</t>
  </si>
  <si>
    <t>201.13, subd. 3</t>
  </si>
  <si>
    <t>204D.09, subd. 2</t>
  </si>
  <si>
    <t xml:space="preserve">204B.45, subd. 2 </t>
  </si>
  <si>
    <t>203B.05, subd. 1; 203B.085; 204B.35, subd. 4</t>
  </si>
  <si>
    <t>203B.08, subd. 1; 8210.2200, subp. 3</t>
  </si>
  <si>
    <t>203B.08, subd. 3; 8210.2300</t>
  </si>
  <si>
    <t>211B.045</t>
  </si>
  <si>
    <t>Campaigns</t>
  </si>
  <si>
    <t>10A.31, subd. 3a(d)</t>
  </si>
  <si>
    <t>204B.27, subd. 2</t>
  </si>
  <si>
    <t>3.21</t>
  </si>
  <si>
    <t>Constitutional Amendments</t>
  </si>
  <si>
    <t>410.12, subd. 1</t>
  </si>
  <si>
    <t>Charter Elections</t>
  </si>
  <si>
    <t>Charter Commissions</t>
  </si>
  <si>
    <t>204B.27, subd. 3</t>
  </si>
  <si>
    <t>205.13, subd. 2; 205A.06, subd. 2; 447.31, subd. 3</t>
  </si>
  <si>
    <t>204B.28, subd. 2; 204C.10; 8200.9115</t>
  </si>
  <si>
    <t>8200.2900; 8200.3100; 8200.3110</t>
  </si>
  <si>
    <t>205.13, subd. 2; 205A.06, subd. 2; 447.32, subd. 3</t>
  </si>
  <si>
    <t>126C.17, subd. 9(e)</t>
  </si>
  <si>
    <t>205.16, subd. 1; 205A.07, subd. 1</t>
  </si>
  <si>
    <t>204B.27, subd. 1</t>
  </si>
  <si>
    <t>211A.02</t>
  </si>
  <si>
    <t>205.13, subd. 1a; 205A.06, subd. 1a</t>
  </si>
  <si>
    <t>447.32, subd. 4</t>
  </si>
  <si>
    <t>203B.121, subd. 2(c)(3); 204B.45, subd. 2</t>
  </si>
  <si>
    <t>205A.07, subd. 2</t>
  </si>
  <si>
    <t>204C.05; 204D.03, subd. 1; 205.065, subd. 1; 205A.03, subd. 2</t>
  </si>
  <si>
    <t>204D.03, subd. 1; 205.065, subd. 1; 205A.03, subd. 2</t>
  </si>
  <si>
    <t>203B.121, subd. 5</t>
  </si>
  <si>
    <t>204C.30, subd. 1 [repealed]; 204C.32, subd. 1; 204C.37</t>
  </si>
  <si>
    <t>206.89, subd. 2</t>
  </si>
  <si>
    <t>204C.36, subd. 1(d); 209.021, subd. 1</t>
  </si>
  <si>
    <t>204C.35, subd. 1(a)</t>
  </si>
  <si>
    <t>204C.35, subd. 2; 209.021, subd. 1</t>
  </si>
  <si>
    <t>127C.17, subd. 9(e)</t>
  </si>
  <si>
    <t>204C.32, subd. 2</t>
  </si>
  <si>
    <t>205.13, subd. 1a; 205A.06, subd. 1a; 447.32, subd. 4</t>
  </si>
  <si>
    <t>205.13, subd. 6; 205A.06, subd. 5; 447.32, subd. 4</t>
  </si>
  <si>
    <t>201.121; 8200.2700</t>
  </si>
  <si>
    <t>204D.13, subd. 3</t>
  </si>
  <si>
    <t>206.82, subd. 1</t>
  </si>
  <si>
    <t>208.03</t>
  </si>
  <si>
    <t>U.S. Code, Title 42, section 1973aa-1</t>
  </si>
  <si>
    <t>Presidential</t>
  </si>
  <si>
    <t>204D.15, subd. 3</t>
  </si>
  <si>
    <t>447.32, subd. 3</t>
  </si>
  <si>
    <t>204B.09, subd. 3</t>
  </si>
  <si>
    <t>203B.121(c)(3); 204B.45, subd. 2</t>
  </si>
  <si>
    <t>103C.305, subd. 1; 204C.05; 204D.03, subd. 2; 205.07, subd. 1; 205A.04, subd. 1; 447.32, subd. 2</t>
  </si>
  <si>
    <t>204C.33, subd. 1</t>
  </si>
  <si>
    <t>201.121; 201.27</t>
  </si>
  <si>
    <t>Repealed 204C.30, subd. 1; 204C.33, subd. 1; 204C.37</t>
  </si>
  <si>
    <t>103C.305, subd. 4</t>
  </si>
  <si>
    <t>206.89</t>
  </si>
  <si>
    <t>205.185, subd. 3; 205A.10, subd. 3; 447.32, subd. 4</t>
  </si>
  <si>
    <t>206.89, subd. 1</t>
  </si>
  <si>
    <t>204C.35, subd. 1(b)</t>
  </si>
  <si>
    <t>211A.05</t>
  </si>
  <si>
    <t>204C.36; 209.021, subd. 1; 447.32, subd. 3</t>
  </si>
  <si>
    <t>204C.36; 205.185, subd. 3; 205A.10, subd. 3; 209.021, subd. 1; 211A.05, subd. 1; 447.32, subd. 4</t>
  </si>
  <si>
    <t>206.89, subd. 5</t>
  </si>
  <si>
    <t>204C.33, subd. 3</t>
  </si>
  <si>
    <t>206.985</t>
  </si>
  <si>
    <t>204C.40</t>
  </si>
  <si>
    <t>3 USC 5</t>
  </si>
  <si>
    <t>3 USC 7</t>
  </si>
  <si>
    <t>3 USC 11</t>
  </si>
  <si>
    <t>201.171; 201.121</t>
  </si>
  <si>
    <t>10A.31, subd. 3a(c)</t>
  </si>
  <si>
    <t>103C.315, subd. 2; 123B.09, subd. 1; 204D.02, subd. 2; 367.03, subd. 4; 412.02, subd. 2; 447.32, subd. 1</t>
  </si>
  <si>
    <t>U.S. Constitution, Amendment XX, section 1</t>
  </si>
  <si>
    <t>3 USC 15</t>
  </si>
  <si>
    <t>203B.19</t>
  </si>
  <si>
    <t>203B.28</t>
  </si>
  <si>
    <t xml:space="preserve">U.S. Constitution, Amendment XX </t>
  </si>
  <si>
    <t>201.121, subd. 3</t>
  </si>
  <si>
    <t>203B.04, subd. 5; 203B.06, subd. 1; 8210.0200, subp. 4</t>
  </si>
  <si>
    <t>8215.0600, subp. 1</t>
  </si>
  <si>
    <t>Enter Date of Next Year's March Township Election</t>
  </si>
  <si>
    <t>204B.16, subd. 1</t>
  </si>
  <si>
    <t xml:space="preserve"> 123A.48, subd. 14; 200.02, subd. 4(2); 205.07, subd. 3; 205.10, subd. 3a; 205A.05, subd. 1a; 375.101, subd. 1; 410.10, subd. 1; 447.32, subd. 2</t>
  </si>
  <si>
    <t>Jurisdiction with February Uniform Election Day Special Election</t>
  </si>
  <si>
    <t>200.02, subd. 24; 205.175; subd. 2; 205A.09, subd. 1</t>
  </si>
  <si>
    <t>Jurisdiction with April Uniform Election Day Special Election</t>
  </si>
  <si>
    <t>Jurisdiction with May Uniform Election Day Special Election</t>
  </si>
  <si>
    <t>Administrative</t>
  </si>
  <si>
    <t>Description of Activity</t>
  </si>
  <si>
    <t>Statute or Rule</t>
  </si>
  <si>
    <t>Affected Group</t>
  </si>
  <si>
    <t>Activity Type</t>
  </si>
  <si>
    <t>Absentee Ballot</t>
  </si>
  <si>
    <t xml:space="preserve">Absentee Ballot </t>
  </si>
  <si>
    <t>Voter Registration</t>
  </si>
  <si>
    <t>Post Election Review</t>
  </si>
  <si>
    <t>Minn. Const. Article IV</t>
  </si>
  <si>
    <t>Conference</t>
  </si>
  <si>
    <t>204B.14, subd. 4</t>
  </si>
  <si>
    <t>206.61, subd. 5; 8220.0825</t>
  </si>
  <si>
    <t>207A.11</t>
  </si>
  <si>
    <t>End of worksheet</t>
  </si>
  <si>
    <r>
      <rPr>
        <b/>
        <sz val="11"/>
        <rFont val="Calibri"/>
        <family val="2"/>
        <scheme val="minor"/>
      </rPr>
      <t>Relevant law on the calculation of dates:</t>
    </r>
    <r>
      <rPr>
        <sz val="11"/>
        <rFont val="Calibri"/>
        <family val="2"/>
        <scheme val="minor"/>
      </rPr>
      <t xml:space="preserve">
• 645.13 Time; publication for successive weeks.  
When the term "successive weeks" is used in any law providing for the publishing of notices, the word "weeks" shall be construed as calendar weeks. The publication upon any day of such weeks shall be sufficient publication for that week, but at least five days shall elapse between each publication. At least the number of weeks specified in "successive weeks" shall elapse between the first publication and the day for the happening of the event for which the publication is made.  
• 645.15 Computation of time. 
Where the performance or doing of any act, duty, matter, payment, or thing is ordered or directed, and the period of time or duration for the performance or doing thereof is prescribed and fixed by law, the time, except as otherwise provided in sections 645.13 and 645.14, shall be computed so as to exclude the first and include the last day of the prescribed or fixed period or duration of time. When the last day of the period falls on Saturday, Sunday or a legal holiday, that day shall be omitted from the computation.
• 645.151 Timely delivery or filing. 
When an application, payment, return, claim, statement or other document is to be delivered to or filed with a department, agency or instrumentality of this state or of a political subdivision on or before a prescribed date and the prescribed date falls on a Saturday, Sunday or legal holiday, it is timely delivered or filed if it is delivered or filed on the next succeeding day which is not a Saturday, Sunday or legal holiday.
• 331A.08 Computation of time. 
Subd. 1. Time for publication. The time for publication of public notices shall be computed to exclude the first day of publication and include the day on which the act or event, of which notice is given, is to happen or which completes the full period required for publication.  
Subd. 2. Time for act or proceeding. The time within which an act is to be done or proceeding had or taken, as prescribed by the rules of procedure, shall be computed by excluding the first day and including the last.  If the last day is Sunday or a legal holiday the party shall have the next secular day in which to do the act or take the proceeding.</t>
    </r>
  </si>
  <si>
    <r>
      <rPr>
        <b/>
        <sz val="11"/>
        <rFont val="Calibri"/>
        <family val="2"/>
        <scheme val="minor"/>
      </rPr>
      <t>Geographic Definitions:</t>
    </r>
    <r>
      <rPr>
        <sz val="11"/>
        <rFont val="Calibri"/>
        <family val="2"/>
        <scheme val="minor"/>
      </rPr>
      <t xml:space="preserve">
• Metro Towns (M.S. 200.02, subd. 24): Towns located in Anoka, Carver, Chisago, Dakota, Hennepin, Isanti, Ramsey, Scott, Sherburne, Washington, and Wright Counties.
• Metropolitan area (M.S. 473.121, subd. 2): The area over which the Metropolitan Council has jurisdiction, including only the counties of Anoka, Carver, Dakota excluding the cities of Northfield and Cannon Falls; Hennepin excluding the cities of Hanover and Rockford; Ramsey; Scott excluding the city of New Prague; and Washington.</t>
    </r>
  </si>
  <si>
    <t xml:space="preserve">This calendar is not intended to provide legal advice and should not be used as a substitute for legal guidance. Readers should consult with an attorney for advice concerning specific situations.  </t>
  </si>
  <si>
    <t>Notes on 2024 Minnesota Combined Elections Calendar</t>
  </si>
  <si>
    <r>
      <t>Calculation of Dates:</t>
    </r>
    <r>
      <rPr>
        <sz val="11"/>
        <rFont val="Calibri"/>
        <family val="2"/>
        <scheme val="minor"/>
      </rPr>
      <t xml:space="preserve">
Dates on the 2024 Minnesota Combined Election Calendar are calculated in the following manner, pursuant to M.S. 331A.08, subds. 1-2; 645.13-.15; &amp; .151:  When counting the number of days before an election or other event, the day before the event is the first day counted. When counting the number of days after an election or other event, the day after the event is the first day counted.  When the last day falls on a weekend or legal holiday, that day is usually omitted from the computation. 
</t>
    </r>
    <r>
      <rPr>
        <b/>
        <sz val="11"/>
        <rFont val="Calibri"/>
        <family val="2"/>
        <scheme val="minor"/>
      </rPr>
      <t>Note:</t>
    </r>
    <r>
      <rPr>
        <sz val="11"/>
        <rFont val="Calibri"/>
        <family val="2"/>
        <scheme val="minor"/>
      </rPr>
      <t xml:space="preserve"> When Minnesota Election Law requires that a jurisdiction's administrative action be taken on or before a date that falls on a weekend, this calendar usually uses the previous Friday date to ensure timely action.</t>
    </r>
  </si>
  <si>
    <r>
      <rPr>
        <b/>
        <sz val="11"/>
        <rFont val="Calibri"/>
        <family val="2"/>
        <scheme val="minor"/>
      </rPr>
      <t xml:space="preserve">Special Elections Uniform Election Dates: </t>
    </r>
    <r>
      <rPr>
        <sz val="11"/>
        <rFont val="Calibri"/>
        <family val="2"/>
        <scheme val="minor"/>
      </rPr>
      <t xml:space="preserve">
• There are only five uniform election dates on which counties, cities, towns &amp; school districts may hold special elections. These dates fall within the months of February, April, May, August and November. Towns with March general elections may hold special elections for vacancies or questions on the March election date as well. 
• Timelines for items such as candidate filing notices, candidate filing periods, canvass board meetings and contest/recount periods have been excluded from the February, April, and May uniform election dates because there are too many variables (type of jurisdiction holding the special election, the type of special election &amp; if the election is "standalone" or held "in conjunction" with another jurisdiction). 
• Special election timelines included in this calendar are universal to all types of jurisdictions holding any type of special election.</t>
    </r>
  </si>
  <si>
    <t>Enter Date that Legislative Session Begins (even year - joint agreement of both bodies)</t>
  </si>
  <si>
    <t>Enter Date of Township Election (2nd Tuesday in March)</t>
  </si>
  <si>
    <t>Enter Date of Primary Election (2nd Tuesday in August)</t>
  </si>
  <si>
    <t>Enter New Years Day Holiday Observed (1-1 but affects work day if falls on weekend)</t>
  </si>
  <si>
    <t>Enter Presidents' Day</t>
  </si>
  <si>
    <t>Enter Columbus Day (not federal - affects mail during absentee &amp; mail voting period)</t>
  </si>
  <si>
    <t>Enter Veterans' Day Observed (11-11 but affects work day if falls on weekend)</t>
  </si>
  <si>
    <t>Enter Christmas Day (12-25 but affects work day if falls on weekend)</t>
  </si>
  <si>
    <t>Enter First Monday following the 3rd Saturday in May (legislature ending date)</t>
  </si>
  <si>
    <t>Enter Auditors' Training Conference Beginning Date (only in even years)</t>
  </si>
  <si>
    <t>Enter Auditors' Training Conference Ending Date (only in even years)</t>
  </si>
  <si>
    <t>Enter last business day before May 1 for this calendar year</t>
  </si>
  <si>
    <t>Enter date of 2024 Precinct Caucuses</t>
  </si>
  <si>
    <t>Enter Last Monday in January of this Calendar Year</t>
  </si>
  <si>
    <t>Enter Presidential Electors Meeting First Monday after the 2nd Weds in Dec in Presidential Election Year</t>
  </si>
  <si>
    <t>Enter Thanksgiving Day of previous year</t>
  </si>
  <si>
    <t>Enter 12/31 date of previous year's calendar</t>
  </si>
  <si>
    <t>Enter February uniform election date (2nd Tuesday in February) for this year</t>
  </si>
  <si>
    <t>Enter February uniform election date (2nd Tuesday in February) for next calendar year</t>
  </si>
  <si>
    <t>Enter April uniform election date (2nd Tuesday in April) for this year</t>
  </si>
  <si>
    <t>Enter May uniform election date (2nd Tuesday in May) for this year</t>
  </si>
  <si>
    <t>Enter April uniform election date (2nd Tuesday in April) for next calendar year</t>
  </si>
  <si>
    <t>Enter May uniform election date (2nd Tuesday in May) for next calendar year</t>
  </si>
  <si>
    <t>Enter Last Monday in January of Next Calendar Year</t>
  </si>
  <si>
    <t>Enter first day of even-year federal-state-county filing time period</t>
  </si>
  <si>
    <t>Enter first day of even-year late filing period</t>
  </si>
  <si>
    <t>Enter first day of odd-year early filing time period</t>
  </si>
  <si>
    <t>Enter first day of odd-year late filing time period</t>
  </si>
  <si>
    <t>Enter next year's primary election date</t>
  </si>
  <si>
    <t>Enter next year's general election date</t>
  </si>
  <si>
    <t>Presidential Year Presidential Nomination Primary Date</t>
  </si>
  <si>
    <t>Enter Juneteenth Holiday</t>
  </si>
  <si>
    <t>This Calendar is populated by formulas which use these dates.</t>
  </si>
  <si>
    <t>Key Dates</t>
  </si>
  <si>
    <t>DATES</t>
  </si>
  <si>
    <t>2024 Minnesota Combined Elections Calendar</t>
  </si>
  <si>
    <t>Terms begin for city, town, and school district officers elected at the November 2023 General Election - first Monday in January.</t>
  </si>
  <si>
    <t>Terms begin for officers elected at the November 2023 General Election - first Monday in January.</t>
  </si>
  <si>
    <t>Terms begin for township officers elected at the November 2023 General Election - first Monday in January.</t>
  </si>
  <si>
    <t>Terms begin for school district officers elected at the November 2023 General Election - first Monday in January.</t>
  </si>
  <si>
    <t>If a town has chosen to have drop boxes for absentee voting for the March Town elections, must provide to OSS a list of designated absentee ballot drop box locations - at least 40 days before the absentee voting period begins (30 days before for March Town elections) for regularly scheduled primary and general elections.</t>
  </si>
  <si>
    <t>203B.082, subd. 3(a)</t>
  </si>
  <si>
    <t>Last day to send a Presidential Nomination Primary Absentee Ballot application (specific form) to each person on the list of eligible voters who have applied to automatically receive an Absentee Ballot application - 60 days before the primary date.</t>
  </si>
  <si>
    <t>Time period for Presidential Nomination Primary election judge, head election judges and health care facility election judges to successfully complete a one-hour training course that includes PNP-specific content related to the election judge role they will serve - within 60 days of the primary date.</t>
  </si>
  <si>
    <t>Time period for Presidential Nomination Primary election judge, head election judges and health care facility election judges to successfully complete a one-hour training course that includes specific content related to the election judge role they will serve - within 60 days of the primary date.</t>
  </si>
  <si>
    <t>Mail Ballot</t>
  </si>
  <si>
    <t>Legislative Session Begins</t>
  </si>
  <si>
    <t>If a jurisdiction has chosen to have drop boxes for absentee voting for the State Primary elections, must provide to OSS a list of designated absentee ballot drop box locations - at least 40 days before the absentee voting period begins for regularly scheduled primary and general elections.</t>
  </si>
  <si>
    <t>If a jurisdiction has chosen to have drop boxes for absentee voting for the State General elections, must provide to OSS a list of designated absentee ballot drop box locations - at least 40 days before the absentee voting period begins for regularly scheduled primary and general elections.</t>
  </si>
  <si>
    <t>OSS must send Example Ballot to March township clerks (usually sent in December) - 30 days before absentee ballots must be made available.</t>
  </si>
  <si>
    <t>Last day for towns with March elections to disseminate information to the public about the use of a new voting system – at least 60 days prior to the election.</t>
  </si>
  <si>
    <t>Last day to send a March town election absentee ballot application to each person on the list of voters who have applied to automatically receive an absentee ballot application – at least 60 days before the election.</t>
  </si>
  <si>
    <t>135A.17; 201.061, subd. 3(a)(3)(i); 8200.5100, subp. 3</t>
  </si>
  <si>
    <t>Candidates for March township election may withdraw until 5 p.m. – within two days after filing closes.</t>
  </si>
  <si>
    <t>March township elections candidates may withdraw until 5 p.m. - two days after filing period closes.</t>
  </si>
  <si>
    <t>Electronic versions of all Presidential Nomination Primary sample ballot styles and types have been transmitted to the OSS for "My Ballot" information - at least 46 days before the primary date.</t>
  </si>
  <si>
    <t>County auditor shall prepare a sample ballot for each precinct for public inspection and transmit an electronic copy to the OSS. Also posted in auditor's office - 46 days before state primary.</t>
  </si>
  <si>
    <t>Last day for OSS to supply example primary and general ballot to county auditors (no later than May 1). County auditors shall distribute copies of the example ballot to municipal and school district clerks in municipalities and school districts holding elections that year. The official ballot must conform in all respects to the example ballot.</t>
  </si>
  <si>
    <t>Period of time for Absentee Voting for the Presidential Nomination Primary. Assistive voting device required for all Absentee Ballot voting locations - at least 46 days before through 5:00 p.m. the day before primary date.</t>
  </si>
  <si>
    <t>An updated master list for each precinct must be available for absentee voting. Absentee voting for a town general election held in March may begin 30 days before that election - as opposed to 46 days for all other elections.</t>
  </si>
  <si>
    <t>Last day for town board to cancel a special election scheduled for March Township Election Day that was ordered by the town board on its own motion - not less than 46 days before the election.</t>
  </si>
  <si>
    <t>The county auditor is to transmit UOCAVA ballots for March town residents with UOCAVA applications on file for that calendar year. March town clerk to provide ballots to auditor's office for - at least 46 days before the election.</t>
  </si>
  <si>
    <t>The County Auditor must establish UOCAVA absentee ballot board for March Township Elections to examine all returned UOCAVA absentee ballot envelopes and accept or reject the absentee ballots. If an envelope has been rejected at least five days before the election, the ballots in the envelope must be considered spoiled and the official in charge of the absentee ballot board must provide the voter with a replacement absentee ballot and return envelope - during the 45 days before the election the board must immediately examine the return envelopes.</t>
  </si>
  <si>
    <t>Annual Campaign Finance Reports due if a final report has not been submitted —January 31 of each year.</t>
  </si>
  <si>
    <t>211A.02, subd. 1(a)</t>
  </si>
  <si>
    <t>Terms begin for U.S. Representatives - January 3.</t>
  </si>
  <si>
    <t>Terms begin for legislators, judges, county, soil and water conversation district, city, town, school district and hospital district officers elected at the November elections - 1st Monday in January of the year following their election.</t>
  </si>
  <si>
    <t>Last day to give notice of mail ballot procedures. Usual practice is to include instructions for primary and general elections; therefore, meeting both deadlines - 10 weeks before the state primary.</t>
  </si>
  <si>
    <t>Last day to give notice of mail ballot procedures - 10 weeks before the general.</t>
  </si>
  <si>
    <t xml:space="preserve"> Last day to give notice of mail ballot procedures - 10 weeks before the general.</t>
  </si>
  <si>
    <t>Last day to provide notice of election and the special mail procedure - at least 10 weeks prior to the election.</t>
  </si>
  <si>
    <t>Last day for OSS to load COA data - not within 47 days before a November general election.</t>
  </si>
  <si>
    <t>Last day for OSS to load COA data - not within 47 days before the state primary.</t>
  </si>
  <si>
    <t>Last day for OSS to load COA data - not within 47 days before the Presidential Nomination Primary.</t>
  </si>
  <si>
    <t>Last day to disseminate information to the public about the use of a new voting system – at least 60 days prior to the Presidential Nomination Primary.</t>
  </si>
  <si>
    <t>Last day for the chair of the county or legislative district executive committee (political parties) to issue call for caucus and to provide the county auditor and municipal clerk with the place, date and time of the caucus - at least 20 days before the precinct caucus.</t>
  </si>
  <si>
    <t>Period of time for Absentee Voting for March Township Elections - at least 30 days before election.</t>
  </si>
  <si>
    <t>Town board establishes ballot board for March Town Elections. Returned absentee ballots are presented to the absentee ballot board within 5 days of receipt up until the 14th day before the election, then every 3 days. They will be marked either "accepted" or "rejected."</t>
  </si>
  <si>
    <t>Recording process for March town election absentee ballots received by hand delivery by an agent that includes the agent's name and address, the name and address of the absent voter whose ballot the agent is delivering, and agent's signature. Agent shall show identification which contains the agent's name and signature.</t>
  </si>
  <si>
    <t>Last day to appoint election judges for March Township Elections – at least 25 days before election.</t>
  </si>
  <si>
    <t>Last day to notify affected voters of a March town election polling place change – at least 25 days before election.</t>
  </si>
  <si>
    <t>Last day to appoint election judges for Presidential Nomination Primary – at least 25 days before election.</t>
  </si>
  <si>
    <t>Last day to appoint election judges for primary elections - 25 days before the state primary.</t>
  </si>
  <si>
    <t>Last day to appoint election judges for November Election - at least 25 days before election.</t>
  </si>
  <si>
    <t>Last day to appoint election judges for March Township elections - at least 25 days before election.</t>
  </si>
  <si>
    <t>Last day to notify affected voters of a polling place change for March Township Elections - at least 25 days before election.</t>
  </si>
  <si>
    <t>Last day to notify affected voters of a Presidential Nomination Primary polling place change – at least 25 days before election.</t>
  </si>
  <si>
    <t>Last day to appoint election judges for February Uniform Election Day Special Election – at least 25 days before election.</t>
  </si>
  <si>
    <t>Last day to notify affected voters of a February Uniform Election Day Special Election polling place change – at least 25 days before election.</t>
  </si>
  <si>
    <t>Last day to appoint election judges for April Uniform Election Day Special Election – at least 25 days before election.</t>
  </si>
  <si>
    <t>Last day to notify affected voters of a April Uniform Election Day Special Election polling place change – at least 25 days before election.</t>
  </si>
  <si>
    <t>Last day to appoint election judges for May Uniform Election Day Special Election – at least 25 days before election.</t>
  </si>
  <si>
    <t>Last day to notify affected voters of a May Uniform Election Day Special Election polling place change – at least 25 days before election.</t>
  </si>
  <si>
    <t>Secretary of State shall prepare the master list for each county auditor - by February 15 of each year.</t>
  </si>
  <si>
    <t>A change in the boundary of an election precinct that has occurred as a result of a municipal boundary adjustment made under chapter 414 that is effective more than 21 days before the Presidential Nomination Primary takes effect at that election - more than 21 days before the election.</t>
  </si>
  <si>
    <t>A change in the boundary of an election precinct that has occurred as a result of a municipal boundary adjustment made under chapter 414 that is effective more than 21 days before the March Township elections takes effect at that election - more than 21 days before the election.</t>
  </si>
  <si>
    <t>A change in the boundary of an election precinct that has occurred as a result of a municipal boundary adjustment made under chapter 414 that is effective more than 21 days before the primary elections takes effect at that election - more than 21 days before the state primary.</t>
  </si>
  <si>
    <t>A change in the boundary of an election precinct that has occurred as a result of a municipal boundary adjustment made under chapter 414 that is effective more than 21 days before the November general elections takes effect at that election - more than 21 days before the election.</t>
  </si>
  <si>
    <t>A change in the boundary of an election precinct that has occurred as a result of a municipal boundary adjustment made under chapter 414 that is effective more than 21 days before the March Township elections takes effect at that election - more than 21 days before the election (Monday is a holiday).</t>
  </si>
  <si>
    <t>Last day to pre-register for March Town Election – in-person drop off closes at 5:00 p.m. Online registration closes at 11:59 p.m. 21 days before election.</t>
  </si>
  <si>
    <t>Last day to pre-register for Presidential Nomination Primary – in-person drop off closes at 5:00 p.m. Online registration closes at 11:59 p.m. 21 days before election.</t>
  </si>
  <si>
    <t>Last day to pre-register for March Town Elections – in-person drop off closes at 5:00 p.m. Online registration closes at 11:59 p.m. 21 days before election.</t>
  </si>
  <si>
    <t>Last day to pre-register for November general elections – in-person drop off closes at 5:00 p.m. Online registration closes at 11:59 p.m. 21 days before election.</t>
  </si>
  <si>
    <t>Last day for the operator of a residential facility to provide a certified list of employees eligible to vouch for residents of the facility to county auditor – no less than 20 days before the March town elections.</t>
  </si>
  <si>
    <t>Last day for the operator of a residential facility to provide a certified list of employees eligible to vouch for residents of the facility to county auditor – no less than 20 days before the Presidential Nomination Primary.</t>
  </si>
  <si>
    <t>Last day for the operator of a residential facility to provide a certified list of employees eligible to vouch for residents of the facility to county auditor – no less than 20 days before the February Uniform Election Day Special Election.</t>
  </si>
  <si>
    <t>Last day for the operator of a residential facility to provide a certified list of employees eligible to vouch for residents of the facility to county auditor – no less than 20 days before the April Uniform Election Day Special Election.</t>
  </si>
  <si>
    <t>Last day for the operator of a residential facility to provide a certified list of employees eligible to vouch for residents of the facility to county auditor – no less than 20 days before the May Uniform Election Day Special Election.</t>
  </si>
  <si>
    <t>Last day for operator of a residential facility to provide to the county auditor a certified list of employees eligible to vouch for residents of the facility - no less than 20 days before state primary.</t>
  </si>
  <si>
    <t>Last day for the operator of a residential facility to provide a certified list of employees eligible to vouch for residents of the facility - no less than 20 days before the November general elections.</t>
  </si>
  <si>
    <t>Last day for an operator of a residential facility to provide a certified list of employees eligible to vouch for residents of the facility - no less than 20 days before the March town elections.</t>
  </si>
  <si>
    <t>Last day for Political Party County or Legislative District Chair to provide published notice of the holding of precinct caucus stating the place, date and time - at least 6 days published notice.</t>
  </si>
  <si>
    <t>County auditor shall make caucus information available (OSS caucus finder) - at least 10 days before caucuses.</t>
  </si>
  <si>
    <t>Counties continue to mail incomplete and deficient registration letters. Mail late registration letters to those who missed pre-registration deadline for State Primary elections.</t>
  </si>
  <si>
    <t>Counties continue to mail incomplete and deficient registration letters. Mail late registration letters to those who missed pre-registration deadline for November general elections.</t>
  </si>
  <si>
    <t>Counties continue to mail incomplete and deficient registration letters. Mail late registration letters to those who missed pre-registration deadline for Presidential Nomination Primary.</t>
  </si>
  <si>
    <t>203B.082, subd. 3(b)</t>
  </si>
  <si>
    <t>203B.23, subd 1; 204B.45, subd. 2; 204B.46</t>
  </si>
  <si>
    <t>203B.081, subd. 7</t>
  </si>
  <si>
    <t>Mail ballot precincts/mail elections ballots shall be mailed by nonforwardable mail to all registered voters. If a mail ballot envelope is rejected at least 5 days before the election, the ballot in the envelope must be considered spoiled and the auditor or clerk shall provide the voter with a replacement ballot - Not more than 46 days nor later than 14 days before a regularly scheduled election [March township election's ballots might not be available until 30 days before].</t>
  </si>
  <si>
    <t>Last day to send either the first or subsequent mail ballots to registered voters for the March Township Elections - no later than 14 days before the election.</t>
  </si>
  <si>
    <t>If an Absentee or Mail Ballot envelope is rejected within 5 days of the election, the envelope must remain sealed and the official in charge of the ballot board must attempt to contact the voter by telephone or e-mail to notify the voter of the rejected ballot. The official MUST document the attempts made to contact the voter - within 5 days of the election.</t>
  </si>
  <si>
    <t>The county auditor is to transmit UOCAVA ballots for town residents with UOCAVA applications on file for that calendar year. March town elections clerk to provide ballots to auditor's office for transmission - at least 46 days before the election.</t>
  </si>
  <si>
    <t>201.225, subd. 6(b)</t>
  </si>
  <si>
    <t>204B.27, subd. 3; 207A.12(b)</t>
  </si>
  <si>
    <t>207A.14, subd. 3</t>
  </si>
  <si>
    <t>204C.33, subd. 1; 205.185, subd. 3; 205A.10, subd. 3</t>
  </si>
  <si>
    <t>202A.19, subd. 2</t>
  </si>
  <si>
    <t>204B.195</t>
  </si>
  <si>
    <t>203B.081, subd. 3</t>
  </si>
  <si>
    <t>counties</t>
  </si>
  <si>
    <t>207A.13, subd. 2(b)</t>
  </si>
  <si>
    <t>205.105; 205.16, subd. 1; 365.51, subd. 2; 373.50</t>
  </si>
  <si>
    <t>Last day for a March town election judge to submit written notice of serving voluntarily without pay – no later than 10 days before the election.</t>
  </si>
  <si>
    <t>Last day for a Presidential Nomination Primary judge to submit written notice of serving voluntarily without pay – no later than 10 days before the election.</t>
  </si>
  <si>
    <t>Last day for an election judge to submit written notice of serving voluntarily without pay at State Primary - no later than 10 days before an election.</t>
  </si>
  <si>
    <t>Last day for an election judge to submit written notice of serving voluntarily without pay - no later than 10 days before the November general elections.</t>
  </si>
  <si>
    <t>Last day for March Town Election judge to submit written notice of serving voluntarily without pay - no later than 10 days before the election.</t>
  </si>
  <si>
    <t>Campaign finance reports due (If more than $750 raised or spent and an initial report has been filed) - 10 days before the March Township election.</t>
  </si>
  <si>
    <t>Campaign financial reports due - 30 days after November general election.</t>
  </si>
  <si>
    <t>Annual campaign financial reports due - January 31st of each year.</t>
  </si>
  <si>
    <t>Final corrected master list available for March Township Elections – 7 days before Election.</t>
  </si>
  <si>
    <t>203B.121, subd. 2(c)(3); 204B.45, subd. 2; 204B.46</t>
  </si>
  <si>
    <t>Last day to secure election materials from auditor – 4 days before March town elections.</t>
  </si>
  <si>
    <t>Last day to secure election materials from auditor – 4 days before Presidential Nomination Primary.</t>
  </si>
  <si>
    <t>Last day for County Auditor to complete the preparation of the election materials for Primary Election. Last day for clerks to secure election materials from County Auditor - at least 4 days before State Primary.</t>
  </si>
  <si>
    <t>Last day for municipal or school district clerk to secure election materials from County Auditor - at least 4 days before November general elections.</t>
  </si>
  <si>
    <t>Last day for clerk to secure election materials from auditor - 4 days before March Town Elections.</t>
  </si>
  <si>
    <t>203B.085, subd. 2</t>
  </si>
  <si>
    <t>205.175; subd. 2</t>
  </si>
  <si>
    <t>Last day for *metro-town clerk to publish 2nd of 2 notices of March Town election - 1 week before election. (Optional for non-metro towns)</t>
  </si>
  <si>
    <t>Township faxes or e-mails unofficial March Town election results to auditor.</t>
  </si>
  <si>
    <t>201.121, subd. 1(a)</t>
  </si>
  <si>
    <t>Township sends official canvassed March Town Election results to auditor</t>
  </si>
  <si>
    <t>County canvassing board meets for Presidential Nomination Primary results - either the 2nd or 3rd day following the primary.</t>
  </si>
  <si>
    <t>204C.32, subd. 1; 207A.12(a)</t>
  </si>
  <si>
    <t>State canvassing board meets for results of Presidential Nomination Primary. Immediately after the OSS notifies the chair of each party of results - 7 days after the primary.</t>
  </si>
  <si>
    <t>205.185; 204C.36; 209.021; 211A.05, subd. 1</t>
  </si>
  <si>
    <t>204B.25, subd. 4; 204B.27, subd. 10; 8240.0200, subp. 2; 8240.2700, subp. 1</t>
  </si>
  <si>
    <t>201.121, subd. 3(a); 8200.2700</t>
  </si>
  <si>
    <t>211A.02, subd. 1; 211A.05; 211B.32</t>
  </si>
  <si>
    <t>Last day for non-primary-possible cities with even-year general elections to establish a primary. Must notify OSS and County of change within 30 days - by April 15 in the year when a municipal general election is held.</t>
  </si>
  <si>
    <t>Last day in any year for school district to adopt a resolution to choose nominees for school board by Primary - by resolution adopted by April 15.</t>
  </si>
  <si>
    <t>OSS shall notify counties of federal, state and judicial offices to be voted for in that county at State November general elections. Includes time and place of filing. Auditor promptly posts a copy of notice - at least 16 weeks before the state primary.</t>
  </si>
  <si>
    <t>County auditor notifies municipal clerks of federal, state, judicial and county offices to be voted at the state general election with time and place for filing. Municipal clerks promptly post a copy of the notice - within 10 days after OSS notifies county auditors.</t>
  </si>
  <si>
    <t>201.121, subd. 1(a); 201.171</t>
  </si>
  <si>
    <t>County Elections Administration Training Conference. Beginning evening of Tuesday, April 23, 2024. At Grand View Lodge Resort in Nisswa, Minnesota.</t>
  </si>
  <si>
    <t>Counties print registration counts by precinct and precinct SD split for ballot rotation programming - 8:00 a.m. on May 1 of the election year.</t>
  </si>
  <si>
    <t>Each major political party shall prepare a list of eligible voters to act as election judges in each election precinct and furnish the lists electronically to the OSS - on May 1 in a year when there is an election for partisan political office.</t>
  </si>
  <si>
    <t>Auditor designates Absentee Ballot polling locations in addition to county auditor's office for State Primary. Provides notice to OSS. There is to be at least 1 electronic ballot marker in each Absentee Ballot polling place - at least 14 weeks before the election.</t>
  </si>
  <si>
    <t>207A.15, subd. 2(b)</t>
  </si>
  <si>
    <t>The OSS shall furnish electronically to the county auditor a list of the appropriate names for each election precinct in the jurisdiction of the appointing authority, noting the political party affiliation of each individual on the list. County auditor promptly forwards to appropriate municipal clerk - By May 15 in a year in which there is an election for a partisan political office.</t>
  </si>
  <si>
    <t>204B.295</t>
  </si>
  <si>
    <t>Last day for 2024 Legislature to meet in regular session - first Monday following the 3rd Saturday in May of any year.</t>
  </si>
  <si>
    <t>Time period to meet with local election officials (including SDs with even-year general elections) to review election procedures (can be earlier than May but we encourage counties to wait until after auditors conference and the legislative session) - at least 18 weeks before the general election.</t>
  </si>
  <si>
    <t>Last day for school district clerk to notify Commissioner of Education of a special school district election scheduled or canceled for primary election day for finance-related questions - at least 74 days before election.</t>
  </si>
  <si>
    <t>206.57, subd. 5a</t>
  </si>
  <si>
    <t>Last day for OSS to prescribe form for an election summary statement and abstracts - no later than 10 weeks before the state primary.</t>
  </si>
  <si>
    <t>Cities and school districts with primary elections send candidate affidavits and affidavits of withdrawal to county auditor for ballot preparation.</t>
  </si>
  <si>
    <t>OSS certifies federal, state and judicial candidates to county auditors for state primary election - at least 42 days before state primary (usually sent shortly after withdrawal deadline).</t>
  </si>
  <si>
    <t>Period of time during which election judge training course may be provided - not more than 60 days before the state primary election or fewer than 3 days before the November general elections.</t>
  </si>
  <si>
    <t>203B.04, subd. 5; 203B.06, subd. 3</t>
  </si>
  <si>
    <t>County auditor makes master list available for absentee voting - 46 days before state primary elections.</t>
  </si>
  <si>
    <t>Absentee Ballot voting for state primary elections. County auditor's office and municipal clerk's office conducting Absentee Ballot voting must be open from 9 a.m. to 3 p.m. the Saturday and until 5 p.m. the Monday before state primary election - at least 46 days prior to the state primary election.</t>
  </si>
  <si>
    <t>County boards and municipalities with delegated Absentee Ballot administration duties establish Absentee Ballot boards. Returned absentee ballots are presented to the absentee ballot board within 5 days of receipt up until the 14th day before the election, then every 3 days. They will be marked either "accepted" or "rejected."</t>
  </si>
  <si>
    <t>All Absentee Ballot administrators date, stamp or initial and record Absentee Ballot return envelopes (mark as received in SVRS) and place in secure location for ballot board review.</t>
  </si>
  <si>
    <t>Date by which Major and Minor Political Parties need to qualify for inclusion on the income tax form and property tax refund return - must qualify as a Major or Minor Political Party by July 1 of the taxable year.</t>
  </si>
  <si>
    <t>Last day for OSS to make an electronic copy of Minnesota Election Laws available on web site - on or before July 1 of every even numbered year.</t>
  </si>
  <si>
    <t>Deadline for Charter Commissions to submit proposed charter amendments - at least 17 weeks before the general election.</t>
  </si>
  <si>
    <t>207A.15, subd. 1(c)</t>
  </si>
  <si>
    <t>Towns (if approved at annual town meeting) with less than 500 inhabitants (census) located outside metro area (7 metro counties) and unorganized territories (voter petition) may have shorter voting hours (starting no later than 10 a.m.). If town has approved change, must notify county auditor and post or publish notice of changed hours. County auditor posts or publishes, within the unorganized territory district(s), notice of changed hours - 30 days before the first election (state primary) after the change.</t>
  </si>
  <si>
    <t>Last day for OSS to prepare and furnish voter instruction posters printed in large type upon cards or heavy paper to county auditors. 2 per precinct (were delivered in January of 2024) - at least 25 days before every state primary.</t>
  </si>
  <si>
    <t>OSS shall transmit to each county auditor examples of any blank forms to be used as the OSS deems necessary for the conduct of an election - at least 14 days before every state election.</t>
  </si>
  <si>
    <t>School Districts with referendum votes on primary election day submit a copy of the mailing to property owners to all county auditors and to the Commissioner of Education - At least 15 days before election.</t>
  </si>
  <si>
    <t>Last day for jurisdictions with May Uniform Election Day Special Elections to disseminate information to the public about the use of a new voting system – at least 60 days prior to the election.</t>
  </si>
  <si>
    <t>Last day for jurisdictions with April Uniform Election Day Special Elections to disseminate information to the public about the use of a new voting system – at least 60 days prior to the election.</t>
  </si>
  <si>
    <t>204D.16(a)</t>
  </si>
  <si>
    <t>County auditor shall post sample ballots for each precinct in the auditor's office for public inspection and transmit an electronic copy to the OSS - at least 46 days before the state general election.</t>
  </si>
  <si>
    <t>Time period for county auditor to publish in at least one newspaper of general circulation the Notice to Voters pursuant to M.S. 204D.16(c) - No earlier than 20 days and no later than 10 days before the state general election.</t>
  </si>
  <si>
    <t>204D.16(c); 205.16, subd. 2</t>
  </si>
  <si>
    <t>County auditor must publish a Notice to Voters pursuant to M.S. 204D.16(c) in at least one newspaper of general circulation in county - at least one week before the Presidential Nomination Primary.</t>
  </si>
  <si>
    <t>204D.09, subd. 2, 204D.16(c)</t>
  </si>
  <si>
    <t>County auditor must publish a Notice to Voters pursuant to M.S. 204D.16(c) in at least one newspaper of general circulation in county - at least one week before the state primary.</t>
  </si>
  <si>
    <t>203B.081, subd. 6</t>
  </si>
  <si>
    <t>If initial report has been filed, campaign finance reports due - 10 days before primary.</t>
  </si>
  <si>
    <t>OSS provides county abstract forms to auditors electronically via ERS - must be available at least one week prior to election.</t>
  </si>
  <si>
    <t>County auditor makes updated master list available for absentee voting - 7 days before primary elections.</t>
  </si>
  <si>
    <t>Last day for cities and school districts with primaries to publish 2nd of 2 notices of primary election (exception for cities of the 4th class - may dispense with published notice but then must post notice) - 2 weeks' published notice.</t>
  </si>
  <si>
    <t>Period of time for agent delivery of Absentee Ballots to a voter who would have difficulty getting to the polls because of incapacitating health reasons, or who is disabled, or who is a patient of a health care facility, a resident of a facility providing assisted living services, a participant in a residential program for adults or a resident of a shelter for battered women. The agent must have a preexisting relationship with the voter. Deadline is 8 p.m. election day - During the 7 days preceding an election.</t>
  </si>
  <si>
    <t>Last day to post primary sample ballot in school district clerk's office - at least 4 days before election.</t>
  </si>
  <si>
    <t>Absentee Ballot voting locations for the primary must be open from 9:00 a.m. to 3:00 p.m. for acceptance of absentee ballot applications and casting of absentee ballots - on the Saturday immediately preceding the election.</t>
  </si>
  <si>
    <t>Last day for election judges to secure election supplies from clerk - by 9:00 p.m. the day preceding the election.</t>
  </si>
  <si>
    <t>Last day to apply for absentee ballots. See M.S. 203B.04, subd. 2 and 203B.11, subds. 3 and 4 for exceptions.</t>
  </si>
  <si>
    <t>Primary Absentee Ballot voting locations open until 5:00 p.m. on the day immediately preceding the election for acceptance of absentee ballot applications and casting of absentee ballots.</t>
  </si>
  <si>
    <t>After polls close on Election Day, at least two members of the ballot board must count the Absentee Ballots. Totals for each candidate/question in each precinct. The count must be recorded on a summary statement. May have up to 24 hours--see M.S. 203B.121, subd. 5 for greater details.</t>
  </si>
  <si>
    <t>Election Judges must return election material to Clerk's office - within 24 hours after the end of hours for voting.</t>
  </si>
  <si>
    <t>The county auditor shall post the voting history for every person who voted in the election. There are no extensions for posting history (only for EDR entry). Give history to rejected and late Absentee and Mail Ballots - within 6 weeks.</t>
  </si>
  <si>
    <t>State primary EDRs must be entered into SVRS within 42 days after the election, unless the county auditor notifies the OSS before the deadline has expired that the deadline will not be met. Upon receipt, the OSS must extend the deadline for additional 28 days. The OSS may waive a county's obligations if, on good cause shown, the county demonstrates its permanent inability to comply - within 42 days after state primary.</t>
  </si>
  <si>
    <t>Counties investigate EDR returned PVCs. Notify County Attorney of those with unsatisfactory proof of eligibility to vote. Mail notices for voting in the wrong place.</t>
  </si>
  <si>
    <t>Last day to return rosters and completed voter registration applications to county auditor - within 48 hours after voting hours end.</t>
  </si>
  <si>
    <t>Last day for "late filing" candidates to withdraw. Candidates may withdraw until 5:00 p.m. by filing an Affidavit of Withdrawal. Hospital district candidates withdraw at the hospital district clerk's office - no later than 5:00 p.m. 2 days after filing closes.</t>
  </si>
  <si>
    <t>After 5:00 p.m. cities without a primary, towns with November elections, school districts without a primary and hospital districts send candidate names, addresses and phone numbers to auditor. Prefer that .pdf copies of the affidavits are sent to auditor.</t>
  </si>
  <si>
    <t>School Districts with referendum votes on primary election day notify the Commissioner of Education of the results - within 15 days after the results have been certified (if there is not a recount).</t>
  </si>
  <si>
    <t>State Canvassing Board meets to canvass the certified, signed copies of the county canvassing board reports. Immediately certifies nominee names to counties. OSS mails each nominee a notice of nomination - 7 days after the State Primary.</t>
  </si>
  <si>
    <t>Complete PVC mailing to 3% random sampling of primary EDRs - within 10 days after election.</t>
  </si>
  <si>
    <t>Last day for municipalities, school districts and hospital districts to notify (or to cancel) county auditor of elections to be held on general election day. Last day for county auditor to notify OSS. Last day for school district to notify Commissioner of Education about financial-related ballot questions – at least 74 days before election.</t>
  </si>
  <si>
    <t>Ballot layout and programming continues and suggest verifying ballot information against each notice of election.</t>
  </si>
  <si>
    <t>Last day for major political parties to certify to the OSS the names of the persons nominated as presidential electors, names of persons nominated as alternate electors and the names of the party candidates for president and vice-president. The chair also certifies that the president/vice-president have no other affidavit on file as a candidate for any office in Minnesota at the ensuing general election - at least 71 days before State General.</t>
  </si>
  <si>
    <t>County auditor makes master list available for absentee voting - 46 days before general elections.</t>
  </si>
  <si>
    <t>Absentee voting for general elections. County auditor's office and municipal clerk's office conducting Absentee Ballot voting must be open for extra hours before a State General Election. See M.S. 203B.085, subd. 1 for listing of extra hours - at least 46 days prior to the general election.</t>
  </si>
  <si>
    <t>County boards and municipalities with delegated Absentee Ballot administration duties establish ballot boards. Returned absentee ballots are presented to the absentee ballot board within 5 days of receipt up until the 14th day before the election, then every 3 days. They will be marked either "accepted" or "rejected."</t>
  </si>
  <si>
    <t>The County Auditor must establish UOCAVA absentee ballot board for the odd-year general elections to examine all returned UOCAVA absentee ballot envelopes and accept or reject the absentee ballots.  If an envelope has been rejected at least five days before the election, the ballots in the envelope must be considered spoiled and the official in charge of the absentee ballot board must provide the voter with a replacement absentee ballot and return envelope - during the 45 days before the election the board must immediately examine the return envelopes.</t>
  </si>
  <si>
    <t>Voter history from primary elections must be posted, including election-day registrations (if an extension has not been requested for EDRs only) - within 6 weeks after election.</t>
  </si>
  <si>
    <t>Time period for voters to request a Presidential Only Ballot from their previous precinct of residence in Minnesota if they moved to new state within 30 days of election and is not eligible to vote in their new state.</t>
  </si>
  <si>
    <t>OSS shall file sample copies of proposed constitutional amendments (if any) in the OSS office for public inspection - 4 weeks before the state general election.</t>
  </si>
  <si>
    <t>School Districts with referendum votes on general election day submit a copy of the mailing to property owners to all county auditors and to the Commissioner of Education - At least 15 days before election.</t>
  </si>
  <si>
    <t>Last day for municipalities and school districts with general elections to publish 1st of 2 notices of general election (exception for cities of the 4th class and non-metro towns - may dispense with published notice but then must post notice) - 2 weeks' published notice.</t>
  </si>
  <si>
    <t>Last day for hospital districts to post notice of elections in at least one public and conspicuous place within each city/town included in the district. Last day to publish notice of election - at least 2 weeks before election.</t>
  </si>
  <si>
    <t>Last day for municipalities with a general election to publish Notice to Voters pursuant to M.S. 204D.16(c) (optional for 4th class cities and non-metro counties). All municipalities with general shall prepare a sample ballot and make available for public inspection in clerk's office - at least 2 weeks before general.</t>
  </si>
  <si>
    <t>The OSS shall transmit to each county auditor examples of any blank forms to be used as the OSS deems necessary for the conduct of the election - at least 14 days before every state election.</t>
  </si>
  <si>
    <t>Campaign finance reports due - 10 days before the general election.</t>
  </si>
  <si>
    <t>Last day for municipalities and school districts with general elections to publish 2nd of 2 notices of general election (exception for cities of the 4th class and non-metro towns - may dispense with published notice but then must post notice) - 2 weeks' published notice.</t>
  </si>
  <si>
    <t>Final updated voter registration master list must be available – 7 days before election.</t>
  </si>
  <si>
    <t>Last day for write-in candidates for county, state, federal, judicial office, who wishes to have write-in votes to be counted, to file a written request with filing officer. A candidate for president must include a name of vice president and the name(s) of at least one elector (8 max) - no later than 5:00 p.m. the 7th day before the general election.</t>
  </si>
  <si>
    <t>Absentee Ballot voting locations for the State General Election must be open from 9:00 a.m. to 3:00 p.m. for acceptance of absentee ballot applications and casting of absentee ballots - on the 2 Saturdays before the State General Election.</t>
  </si>
  <si>
    <t>203B.085, subd. 1</t>
  </si>
  <si>
    <t>Absentee Ballot voting locations for the State General Election must be open until 7 p.m. for acceptance of absentee ballot applications and casting of absentee ballots -on the Tuesday before the State General Election.</t>
  </si>
  <si>
    <t>Absentee Ballot voting locations for the State General Election must be open from 9:00 a.m. to 3:00 p.m. for acceptance of absentee ballot applications and casting of absentee ballots - on the Sunday immediately before the State General Election.</t>
  </si>
  <si>
    <t>203B.04, subd. 1; 204B.085, subd. 1</t>
  </si>
  <si>
    <t>Last day to apply for absentee ballots. Must be open until 5 p.m. See M.S. 203B.04, subd. 2 and 203B.11, subds. 3 and 4 for exceptions.</t>
  </si>
  <si>
    <t>Last day for election judges to secure election supplies from clerk - by 9 p.m. the day preceding the election.</t>
  </si>
  <si>
    <t>County auditor compiles requested (M.S. 204B.09, subd. 3) write-in votes for presidential, federal, state, judicial and county offices before the county canvass. Auditor must prepare a separate report of write-in votes received by precinct for each of these candidates who requested write-in votes to be counted. Report is sent with county canvassing board report to OSS immediately upon conclusion of the county canvass.</t>
  </si>
  <si>
    <t>EDRs must be entered into SVRS, unless the county auditor notifies the OSS before deadline - 42 days after the election.</t>
  </si>
  <si>
    <t>Last day to return rosters and voter registration applications to county auditor - within 48 hours after voting hours end.</t>
  </si>
  <si>
    <t>County auditor shall certify the results of the Soil and Water Conservation Supervisor races to the Board of Water and Soil Resources. If the District includes more than 1 county, the county auditor shall immediately certify the vote to the Board and the Board shall certify and publish the results.</t>
  </si>
  <si>
    <t>Time period for Cities, Towns with November Elections, School Districts and Hospital Districts to canvass results of general election - between the 3rd and 10th day following general election.</t>
  </si>
  <si>
    <t>County auditor may designate municipal clerk as the "Post Election Review Official" - within 24 hours after the county canvass of the State General Election.</t>
  </si>
  <si>
    <t>Complete PVC mailing to 3% random sampling of general EDRs - within 10 days after election.</t>
  </si>
  <si>
    <t>Last day of period of time when all noncommercial signs of any size may be posted in any number whether or not the municipal has an ordinance that regulates the size or number of noncommercial signs - from 46 days before the state primary until 10 days following the state general.</t>
  </si>
  <si>
    <t>First day to issue certificate of election for municipal, school district and hospital district offices - after the time for contesting elections has passed. Clerk issues certificate if the candidate has filed Certificate of Filing form and if the losing candidate has not requested a recount and/or provided a notice of contest.</t>
  </si>
  <si>
    <t>Newly elected school district officers file acceptance of office with school clerk within 30 days of receiving certificate of election.</t>
  </si>
  <si>
    <t>Newly elected hospital district officers file acceptance of office with hospital district clerk within 30 days of receiving certificate of election.</t>
  </si>
  <si>
    <t>OSS shall notify each political party, the commissioner of revenue, the Campaign Finance and Public Disclosure Board of the political parties that qualify for inclusion on the income tax form and property tax refund return as provided in M.S. 10A.31, subd. 3 - following certification of the results of each general election.</t>
  </si>
  <si>
    <t>203B.05, subd. 2; 203B.081, subds. 6-8</t>
  </si>
  <si>
    <t>Deadline for compliance with 3 USC section 5 relating to determination of controversy relating to Presidential Electors - 6 days before electors meeting.</t>
  </si>
  <si>
    <t>201.225, subd. 6(a)</t>
  </si>
  <si>
    <t>204B.45, subd. 1; 8210.3000, subp. 2</t>
  </si>
  <si>
    <t>Cities and towns that received Voting Operations, Technology, and Election Resources Account funds provide an explanation of use of funds for previous fiscal year to county - by December 15 of each year</t>
  </si>
  <si>
    <t>5.305, subd. 6(b)</t>
  </si>
  <si>
    <t>The Presidential Electors of each state shall meet and give their votes for President and Vice President in the manner directed by the U.S. Constitution - the first Monday after the second Wednesday in December following their election.</t>
  </si>
  <si>
    <t>Presidential Electors shall make and sign six certificates of all the votes given by them, each of which certificates shall contain two distinct lines, one of the votes for President and the other of the votes for Vice President, and shall annex to each of the certificates one of the lists of the electors which shall have been furnished to them by direction of the executive of the State. Then they shall seal up the certificates and certify upon each that the lists of all the votes of the state given for President and all the votes given for Vice President, are contained therein.</t>
  </si>
  <si>
    <t>Electors send by registered mail one set of certificates and attached lists to the President of the U.S. Senate.  Deliver two sets to the OSS. And deliver one set to the judge of the district in which the electors have assembled.</t>
  </si>
  <si>
    <t>On the day thereafter the electors meet, two sets of certificates and attached lists are sent by registered mail to the U.S. Archivist.</t>
  </si>
  <si>
    <t>Last day to post voter history from general election, including Election Day registration or notify the Secretary of State that the deadline will not be met (EDRs only) – within 6 weeks after the election.</t>
  </si>
  <si>
    <t>Time period for to send notice of absentee rejection if the voter has not otherwise voted in the November General elections - 6 to 10 weeks after election.</t>
  </si>
  <si>
    <t>Last day to change precinct boundary prior to March Township Election - at least 10 weeks before the date of the next election.</t>
  </si>
  <si>
    <t>Counties need jurisdiction voter registration numbers for decision if city or town has fewer than 400 registered voters for exemption of webpage display of candidate M.S. 211A.02 required financial statements - As of January 1 of the year in which the election is to be held.</t>
  </si>
  <si>
    <t>211A.02, subd. 6(c)</t>
  </si>
  <si>
    <t xml:space="preserve">Counties distribute Voting Operations, Technology, and Elections Resources Account funds to cities and towns unless another agreement has been made - by December 31 each year. </t>
  </si>
  <si>
    <t>5.305, subd. 4(a)</t>
  </si>
  <si>
    <t>School boards must designate, by resolution, combined polling places for standalone elections the next calendar year. Combined polling place must be at a location designated for use as a polling place by a county or municipality. If this is not done, all municipal polling places must be used - by December 31 of each year.</t>
  </si>
  <si>
    <t>205A.11, subd. 2</t>
  </si>
  <si>
    <t>OSS shall notify each major and minor party the conditions necessary to participate in income tax form and property tax refund return programs - by the first Monday in January of each odd-numbered year.</t>
  </si>
  <si>
    <t>Last day for counties to report to the OSS on the combined number of UOCAVA absentee ballots transmitted to voters and the number of UOCAVA Absentee ballots returned and cast - no later than 60 days after the general election.</t>
  </si>
  <si>
    <t>Legislators, judges, county commissioners and local officials of cities in metro area with population over 50,000 elected at November General Election file statement of economic interest within 60 days of accepting employment (taking office).</t>
  </si>
  <si>
    <t>The U.S. Senate and U.S. House of Reps shall meet in the hall of the House of Reps with the President of the Senate presiding. The votes of the Electors are announced - at the hour of 1 o'clock on the sixth day of January succeeding every meeting of the electors.</t>
  </si>
  <si>
    <t>OSS must send Example Ballots to township clerks in towns with March elections (usually sent in December) - 30 days before Absentee Ballots must be made available.</t>
  </si>
  <si>
    <t>OSS shall provide to the chair and ranking minority members of the legislative committees with jurisdiction over elections a statistical report related to Absentee Ballot voting in the most recent general election cycle - by January 15 of every odd-numbered year.</t>
  </si>
  <si>
    <t>Presidential Inauguration Day.</t>
  </si>
  <si>
    <t>203B.08, subd. 3; 8210.2300; 8210.2400</t>
  </si>
  <si>
    <t>203B.08, subd. 3; 203B.121, subd. 5(c); 204B.45, subd. 2</t>
  </si>
  <si>
    <t>Last day for OSS to report to the EAC the number of UOCAVA absentee ballots transmitted to voters under section 203B.16 - no later than 90 days after the state general election.</t>
  </si>
  <si>
    <t>203B.121, subd. 1</t>
  </si>
  <si>
    <t>Absentee Ballots ready for March Township Elections - at least 30 days before March township elections.</t>
  </si>
  <si>
    <t>203B.081, subd. 2; 204B.35, subd. 4</t>
  </si>
  <si>
    <t>Last day for town clerk to publish 1st of 2 Notices of Election - 2 weeks' published notice. (Optional for *non-metro towns)</t>
  </si>
  <si>
    <t>OSS shall report to the chair and ranking minority members of the leg. Committees with jurisdiction over elections the number of notices reported under M.S. 201.121 (nondeliverable EDR PVCs) to the OSS for the previous state general election by county and precinct - By March 1 of every odd-numbered year.</t>
  </si>
  <si>
    <t>Last day for *metro-town clerk to publish 2nd of 2 notices of election - 1 week before election. (Optional for non-metro towns)</t>
  </si>
  <si>
    <t>Final corrected master list available for Township Elections – 7 days before Election.</t>
  </si>
  <si>
    <t>If auditor is conducting Absentee Ballot voting for March township elections, office must be open until 5:00 p.m.</t>
  </si>
  <si>
    <t>Last day for election judges to secure election supplies from town clerk - not later than 9:00 p.m. the day before the election.</t>
  </si>
  <si>
    <t>Counties must report to OSS an explanation of how the Voting Operations, Technology, and Elections Resources Account funds were used during the previous fiscal year and a certification that they were spent in accordance with the statute. See M.S. 5.305, subd. 6 for details - Annually by December 31.</t>
  </si>
  <si>
    <t>5.305, subd. 6(c)</t>
  </si>
  <si>
    <t>OSS must compile county VOTER funds reports and submit a summary report to the chairs and ranking chairs and ranking minority members of legislative committees with jurisdiction over elections policy and finance - No later than January 31 of each year.</t>
  </si>
  <si>
    <t>Auditor mails late registration letters to those with March Town elections who did not meet the pre-registration deadline.</t>
  </si>
  <si>
    <t>Last day for OSS to determine by lot the order of candidates nominated by petition for president and vice president to be placed on the state general ballot (after candidate names of major political party candidates) - no later than 11 weeks before the state general.</t>
  </si>
  <si>
    <t>The State Canvassing Board shall choose 4 precincts in each Congressional District for which the OSS shall monitor and evaluate election procedures in precincts subject to the PER audit in M.S. 206.89 - the precincts must be chosen by lot by the State Canvassing Board at its meeting to canvass the State General Election.</t>
  </si>
  <si>
    <t>Last day to pre-register for April Uniform Election Day Special Election – in-person drop off closes at 5:00 p.m. Online registration closes at 11:59 p.m. 21 days before election.</t>
  </si>
  <si>
    <t>Last day to pre-register for February Uniform Election Day Special Election – in-person drop off closes at 5:00 p.m. Online registration closes at 11:59 p.m. 21 days before election.</t>
  </si>
  <si>
    <t>Last day to pre-register for May Uniform Election Day Special Election – in-person drop off closes at 5:00 p.m. Online registration closes at 11:59 p.m. 21 days before election.</t>
  </si>
  <si>
    <t>Voters on permanent Absentee voting list are sent State Primary Date ballots (applications no longer sent). Administrators continue to send ballots to voters who choose to be on list through Absentee voting period. Not to be sent to voters in mail ballot precincts - During absentee voting period.</t>
  </si>
  <si>
    <t>Voters on permanent Absentee voting list are sent November General Election Date ballots (applications no longer sent). Administrators continue to send ballots to voters who choose to be on list through Absentee voting period. Not to be sent to voters in mail ballot precincts - During absentee voting period.</t>
  </si>
  <si>
    <t>Voters on permanent Absentee voting list are sent March Town elections ballots (applications no longer sent). Administrators continue to send ballots to voters who choose to be on list through Absentee voting period. Not to be sent to voters in mail ballot precincts - During absentee voting period.</t>
  </si>
  <si>
    <t>Time period to deliver HCF Absentee Ballots as per M.S. 203B.11, subd. 1 to voters who maintain residence at either a health care facility, hospital, or veterans home. At the discretion of Absentee administrator, HCF Absentee Ballots may also be delivered to a shelter for battered women and/or to an assisted living facility. Read M.S. 203B.11 for details.  – 35 days preceding February Uniform Election Day Special Election (Health Care Facility Outreach).</t>
  </si>
  <si>
    <t>Time period to deliver HCF Absentee Ballots as per M.S. 203B.11, subd. 1 to voters who maintain residence at either a health care facility, hospital, or veterans home. At the discretion of Absentee administrator, HCF Absentee Ballots may also be delivered to a shelter for battered women and/or to an assisted living facility. Read M.S. 203B.11 for details.  – 35 days preceding Presidential Nomination Primary (Health Care Facility Outreach).</t>
  </si>
  <si>
    <t>Time period to deliver HCF Absentee Ballots as per M.S. 203B.11, subd. 1 to voters who maintain residence at either a health care facility, hospital, or veterans home. At the discretion of Absentee administrator, HCF Absentee Ballots may also be delivered to a shelter for battered women and/or to an assisted living facility. Read M.S. 203B.11 for details.  – 35 days preceding March Town elections (Health Care Facility Outreach).</t>
  </si>
  <si>
    <t>Time period to deliver HCF Absentee Ballots as per M.S. 203B.11, subd. 1 to voters who maintain residence at either a health care facility, hospital, or veterans home. At the discretion of Absentee administrator, HCF Absentee Ballots may also be delivered to a shelter for battered women and/or to an assisted living facility. Read M.S. 203B.11 for details.  – 35 days preceding April Uniform Election Day elections (Health Care Facility Outreach).</t>
  </si>
  <si>
    <t>Time period to deliver HCF Absentee Ballots as per M.S. 203B.11, subd. 1 to voters who maintain residence at either a health care facility, hospital, or veterans home. At the discretion of Absentee administrator, HCF Absentee Ballots may also be delivered to a shelter for battered women and/or to an assisted living facility. Read M.S. 203B.11 for details.  – 35 days preceding May Uniform Election Day elections (Health Care Facility Outreach).</t>
  </si>
  <si>
    <t>Time period to deliver HCF Absentee Ballots as per M.S. 203B.11, subd. 1 to voters who maintain residence at either a health care facility, hospital, or veterans home. At the discretion of Absentee administrator, HCF Absentee Ballots may also be delivered to a shelter for battered women and/or to an assisted living facility. Read M.S. 203B.11 for details.  – 35 days preceding State Primary date elections (Health Care Facility Outreach).</t>
  </si>
  <si>
    <t>Time period to deliver HCF Absentee Ballots as per M.S. 203B.11, subd. 1 to voters who maintain residence at either a health care facility, hospital, or veterans home. At the discretion of Absentee administrator, HCF Absentee Ballots may also be delivered to a shelter for battered women and/or to an assisted living facility. Read M.S. 203B.11 for details.  – 35 days preceding State General date elections (Health Care Facility Outreach).</t>
  </si>
  <si>
    <t>Time period to deliver HCF Absentee Ballots as per M.S. 203B.11, subd. 1 to voters who maintain residence at either a health care facility, hospital, or veterans home. At the discretion of Absentee administrator, HCF Absentee Ballots may also be delivered to a shelter for battered women and/or to an assisted living facility. Read M.S. 203B.11 for details.  – 35 days preceding February Uniform Election Day elections (Health Care Facility Outreach).</t>
  </si>
  <si>
    <t>Last day to apply for March Town Absentee Ballots. Exceptions for some residents/patients in health care/residential facilities, hospitals and shelters (M.S. 203B.04, subd. 2 and 203B.11, subds. 3 and 4) and Mail Ballot and Mail Election eligible voters not registered at the time ballots were mailed (M.S. 204B.45, subd. 2 and 204B.46) - Absentee Ballot applications may be submitted at any time not less than 1 day before the day of that election.</t>
  </si>
  <si>
    <t>10A.01, subds. 22 and 24; 10A.09, subd. 1(1); 473.121, subd. 2</t>
  </si>
  <si>
    <t>203B.04, subds. 1 and 2(a); 203B.081, subd. 2; 204B.35, subd. 4</t>
  </si>
  <si>
    <t>204B.46; 205.10, subd. 6; 205.16, subds. 4 and 5; 205A.05, subd. 3; 205A.07, subds. 3 and 3b; 447.32, subd. 3</t>
  </si>
  <si>
    <t>10A.01, subds. 22, 24 and 35(27); 10A.09, subd. 6; 473.121, subd. 2</t>
  </si>
  <si>
    <t>202A.14, subds. 2 and 3</t>
  </si>
  <si>
    <t>203B.08, subd. 3; 203B.121, subds. 1 and 2</t>
  </si>
  <si>
    <t>204B.16, subd. 1; 205.10, subds. 1, 3a and 4; 205.105, subd. 2; 205A.05, subds. 1, 1a and 2; 206.57, subd. 5a(a); 206.90, subd. 6; 373.50, subd. 2</t>
  </si>
  <si>
    <t>204C.03; subds. 1, 2 and 4</t>
  </si>
  <si>
    <t>200.02, subd. 24; 205.175, subds. 1 and 3; 205A.09, subd. 2</t>
  </si>
  <si>
    <t>203B.121, subds. 2(b)(6), 3(a) and 4; 204B.45, subd. 2; 204B.46; 8210.2450, subp. 6</t>
  </si>
  <si>
    <t>202A.19, subds. 1 and 5</t>
  </si>
  <si>
    <t>203B.08, subds. 1 and 3; 203B.11, subd. 4</t>
  </si>
  <si>
    <t>201.016, subd. 1a; 201.12, subd. 4; 201.121, subds. 2 and 3; 201.275</t>
  </si>
  <si>
    <t>204C.31, subd. 2; 207A.12(a) and (c)</t>
  </si>
  <si>
    <t>205.175, subd. 1 and 3</t>
  </si>
  <si>
    <t>205.185, subd. 3(a) and (c)</t>
  </si>
  <si>
    <t>204C.36; 209.021, subds. 1 and 3</t>
  </si>
  <si>
    <t>204B.25, subd. 4; 204B.27, subds. 2, 5 and 10; 8240.2900, subps. 1, 2, 3,4, 6, 7 and 9</t>
  </si>
  <si>
    <t>203B.081, subds. 6 and 8</t>
  </si>
  <si>
    <t>10A.01, subds. 22 and 24; 10A.09, subd. 2; 473.121, subd. 2</t>
  </si>
  <si>
    <t>10A.01, subds. 22 and 24; 10A.09, subd. 1(3); 473.121, subd. 2</t>
  </si>
  <si>
    <t>205.10, subd. 6; 205.16, subds. 4 and 5; 205A.05, subd. 3; 205A.07, subds. 3 and 3b; 447.32, subd. 3</t>
  </si>
  <si>
    <t>10A.31, subd. 3a(a)and(b)</t>
  </si>
  <si>
    <t>204C.05, subds. 1a and 1b</t>
  </si>
  <si>
    <t>204B.34, subds. 1 and 3</t>
  </si>
  <si>
    <t>204D.16(c); 205.16, subds. 2 and 3</t>
  </si>
  <si>
    <t>203B.08, subds. 1 and 3</t>
  </si>
  <si>
    <t>205.065, subd. 5; 205A.03, subd. 4(a)(2) and (b)</t>
  </si>
  <si>
    <t>205.16, subds. 4 and 5; 205A.07, subds. 3, 3a and 3b; 447.32, subd. 3</t>
  </si>
  <si>
    <t>204D.16(b) and (c)</t>
  </si>
  <si>
    <t>205.16, subds. 2 and 3</t>
  </si>
  <si>
    <t>206.89, subds. 2-3 and 6-7</t>
  </si>
  <si>
    <t>206.89, subd. 4 and 5</t>
  </si>
  <si>
    <t>204B.16, subds. 1 and 3</t>
  </si>
  <si>
    <t>3 USC 9 and 10</t>
  </si>
  <si>
    <t>205.13, subds. 1a and 2</t>
  </si>
  <si>
    <t>205.10, subd. 6; 205.16, subds. 4 and 5</t>
  </si>
  <si>
    <t>10A.01, subds. 22 and 24; 10A.09, subd. 1(1)and(2); 473.121, subd. 2</t>
  </si>
  <si>
    <t>203B.04; subds. 1 and 2; 203B.11, subds. 3 and 4; 204B.45, subd. 2; 204B.46</t>
  </si>
  <si>
    <t>Absentee and Mail Ballot</t>
  </si>
  <si>
    <t>If a jurisdiction has chosen to have drop boxes for Absentee voting for the Presidential Nomination Primary and there have been changes from the original list, the jurisdiction and OSS publishes updated locations on their websites - at least 15 days before the Absentee voting period begins for regularly scheduled primary and general elections.</t>
  </si>
  <si>
    <t>If a town has chosen to have drop boxes for Absentee voting for the March Town elections, the town and OSS publishes locations on their websites - at least 35 days before the Absentee voting period begins (30 days for March Town elections) for regularly scheduled primary and general elections.</t>
  </si>
  <si>
    <t>An agent returning another's Absentee Ballot or Mail Ballot must show ID with name and signature. Presidential Nomination Primary administrators record agent's name/address, voter's name/address and has agent sign the log. An agent may deliver no more than three other voters' ballots in any election. Ballot packets returned by agents are to be reviewed for tampering.</t>
  </si>
  <si>
    <t>If a town has chosen to have drop boxes for Absentee voting for the March Town elections, they provide updated list (if any changes from original list) of drop box locations to OSS - at least 20 days before the Absentee voting period begins (30 days for March Town elections) for regularly scheduled primary and general elections.</t>
  </si>
  <si>
    <t>An agent returning another's Absentee Ballot or Mail Ballot must show ID with name and signature. March Town election administrators record agent's name/address, voter's name/address and has agent sign the log. An agent may deliver no more than three other voters' ballots in any election. Ballot packets returned by agents are to be reviewed for tampering.</t>
  </si>
  <si>
    <t>If a town has chosen to have drop boxes for Absentee voting for the March town elections and there have been changes from the original list, the jurisdiction and OSS publishes updated locations on their websites - at least 15 days before the Absentee voting period begins for regularly scheduled primary and general elections (March town elections have a 30 day absentee voting period).</t>
  </si>
  <si>
    <t>Last day for OSS to prepare and furnish to each county, 2 for each precinct, instruction posters printed in large type upon cards or heavy paper for the Presidential Nomination Primary. Special language related to the Presidential Nomination Primary is required--see M.S. 207A.12(b) for details - at least 25 days before every state primary election.</t>
  </si>
  <si>
    <t>After the close of business on the 19th day before the Presidential Nomination Primary elections, Absentee Ballot and Mail Ballot return envelopes marked as "accepted" may be opened, duplicated as needed, initialed and deposited in ballot box.</t>
  </si>
  <si>
    <t>Municipal clerks and counties (unorganized territory) post a public notice stating the date of the Presidential Nomination Primary. Notice includes the location of each polling place, voting hours and info specific to the presidential primary as outlined in M.S. 207A.12(b). Notice may be published in addition to posting - at least 15 days before the date of the presidential primary.</t>
  </si>
  <si>
    <t>Time period for county, municipal or school district February Uniform Election Date special election (not special primary) canvass board to meet and certify results. Municipality or school district certifies official results to county - between 3rd and 10th day after special election.</t>
  </si>
  <si>
    <t>Period of time when counties or municipalities can choose to make available a ballot counter and ballot box for the use of Presidential Nomination Primary "in person" Absentee Ballot voters (direct balloting). If alternate procedure is made available, Absentee Ballot voter must be given choice to use envelopes as per M.S. 203B.08, subd. 1 or place a voted ballot directly into a ballot counter. Absentee Ballot application and signature of a certification statement are still required. If SVRS being used, the "accepted" Absentee Ballot must be immediately recorded in SVRS. This alternative procedure is not available for mail ballots - during the 18 days before the election.</t>
  </si>
  <si>
    <t>After the close of business on the 19th day before the March Town elections, Absentee Ballot and Mail Ballot return envelopes marked as "accepted" may be opened, duplicated as needed, initialed and deposited in ballot box.</t>
  </si>
  <si>
    <t>Period of time when counties or municipalities can choose to make available a ballot counter and ballot box for the use of March Town elections "in person" Absentee Ballot voters (direct balloting). If alternate procedure is made available, Absentee Ballot voter must be given choice to use envelopes as per M.S. 203B.08, subd. 1 or place a voted ballot directly into a ballot counter. Absentee Ballot application and signature of a certification statement are still required. If SVRS being used, the "accepted" Absentee Ballot must be immediately recorded in SVRS. This alternative procedure is not available for mail ballots - during the 18 days before the election.</t>
  </si>
  <si>
    <t>Period of time for agent delivery of Presidential Nomination Primary Absentee Ballots to a voter who would have difficulty getting to the polls because: 1) of incapacitating health reasons, 2) of disability, 3) is a patient of a health care facility, 4) is a resident of a facility providing assisted living services, 5) is a participant in a residential program for adults or, 6) is a resident of a shelter for battered women. The agent must have a preexisting relationship with the voter - during the 7 days preceding an election and until 8:00 p.m. on Election Day.</t>
  </si>
  <si>
    <t>If an Absentee Ballot or Mail Ballot returned ballot envelope is rejected within 5 days of the Presidential Nomination Primary elections, the envelopes must remain sealed and the administrator must attempt to contact the voter to notify them of the rejection. Attempts to contact must be documented.</t>
  </si>
  <si>
    <t>Last day to post notice of March Town municipal election and annual meeting, including bad weather alternate date – at least 10 days before election. (Optional for 1st, 2nd and 3rd class cities and *metro towns; mandatory for 4th class cities and *non-metro towns that dispensed with published notices).</t>
  </si>
  <si>
    <t>Presidential Nomination Primary Absentee Ballot voting offices open until 5:00 p.m. for acceptance of Absentee Ballot applications and casting of Absentee Ballots - until 5:00 p.m. on the day immediately preceding election.</t>
  </si>
  <si>
    <t>Period of time for agent delivery of March Town Absentee Ballots to a voter who would have difficulty getting to the polls because: 1) of incapacitating health reasons, 2) of disability, 3) is a patient of a health care facility, 4) is a resident of a facility providing assisted living services, 5) is a participant in a residential program for adults or, 6) is a resident of a shelter for battered women. The agent must have a preexisting relationship with the voter - during the 7 days preceding an election and until 8:00 p.m. on Election Day.</t>
  </si>
  <si>
    <t>Counties post voter history from Presidential Nomination Primary. Give history to late Absentee Ballot and Mail Ballot (town clerks notify auditor of received late Absentee Ballots and Mail Ballots). Roster history must be done - within 6 weeks after the election. Special Note for March Town Election precincts: EDRs must be entered within 24 hours of election so names are on rosters the next week.</t>
  </si>
  <si>
    <t>Town clerk’s office open at least 10:00 a.m. to Noon for March Town Absentee Ballot voting. If county administers Absentee Ballot voting, the county office must remain open at least 10:00 a.m. to Noon for acceptance of Absentee Ballot applications and casting of Absentee Ballots – Saturday before election.</t>
  </si>
  <si>
    <t>March Town elections Absentee Ballot voting offices open until 5:00 p.m. for acceptance of Absentee Ballot applications and casting of Absentee Ballots - until 5:00 p.m. on the day immediately preceding election.</t>
  </si>
  <si>
    <t>March Town Election Day: Metro Area: Minimum voting hours 10:00 a.m. to 8:00 p.m. (*Metro Area includes the following Counties: Anoka, Carver, Chisago, Dakota, Hennepin, Isanti, Ramsey, Scott, Sherburne, Washington and Wright).</t>
  </si>
  <si>
    <t>March Town Election Day: Non-Metro Area: Minimum voting hours 5:00 p.m. to 8:00 p.m. (*Metro area includes the following Counties: Anoka, Carver, Chisago, Dakota, Hennepin, Isanti, Ramsey, Scott, Sherburne, Washington and Wright). Longer hours can be approved by resolution or petition of voters. See M.S. 205.175, subd. 3 for details.</t>
  </si>
  <si>
    <t>If an Absentee Ballot or Mail Ballot returned ballot envelope is rejected within 5 days of the March Town elections, the envelopes must remain sealed and the administrator must attempt to contact the voter to notify them of the rejection. Attempts to contact must be documented.</t>
  </si>
  <si>
    <t>Counties post voter history from March Town elections. Give history to late Absentee Ballot and Mail Ballot (town clerks notify auditor of received late Absentee Ballots and Mail Ballots). Roster history must be done - within 6 weeks after the election.</t>
  </si>
  <si>
    <t>Last day to return March Town election polling place rosters and completed voter registration cards to county auditor. A county auditor must receive these materials. If not delivered by deadline, county is responsible to coordinate arrangements to gather materials as soon as possible – within 48 hours after voting ends.</t>
  </si>
  <si>
    <t>County completes entry of a random sampling of 3% of Presidential Nomination Primary day registration applications and sends notice of registration to the sampling of applicants (PVCs) - within 10 days after an election.</t>
  </si>
  <si>
    <t>County completes entry of a random sampling of 3% of March Town election day registration applications and sends notice of registration to the sampling of applicants (PVCs) - within 10 days after an election.</t>
  </si>
  <si>
    <t>Time period for county, municipal or school district April Uniform Election Date special election (not special primary) canvass board to meet and certify results. Municipality or school district certifies official results to county - between 3rd and 10th day after special election.</t>
  </si>
  <si>
    <t>Time period for county, municipal or school district May Uniform Election Date special election (not special primary) canvass board to meet and certify results. Municipality or school district certifies official results to county - between 3rd and 10th day after special election.</t>
  </si>
  <si>
    <t>If a Jurisdiction has chosen to have drop boxes for Absentee voting for the State Primary elections, the jurisdiction and OSS publishes locations on their websites - at least 35 days before the Absentee voting period begins for regularly scheduled primary and general elections.</t>
  </si>
  <si>
    <t>Suggestion: Counties could print and archive registration counts by jurisdiction (especially by town), because it can help towns to determine if their standalone election is exempt from AVD requirement as per M.S. 206.57, subd. 5a(a) - by June 1 of each year.</t>
  </si>
  <si>
    <t>If a jurisdiction has chosen to have drop boxes for Absentee voting for the State Primary, they provide updated list (if any changes from original list) of drop box locations to OSS - at least 20 days before the Absentee voting period begins for regularly scheduled primary and general elections.</t>
  </si>
  <si>
    <t>The OSS must reimburse counties and municipalities their certified Presidential Nomination Primary expenses - no later than 90 days after the presidential nomination primary state canvass board meeting.</t>
  </si>
  <si>
    <t>If a jurisdiction has chosen to have drop boxes for Absentee voting for the State Primary and there have been changes from the original list, the jurisdiction and OSS publishes updated locations on their websites - at least 15 days before the Absentee voting period begins for regularly scheduled primary and general elections.</t>
  </si>
  <si>
    <t>The OSS shall prepare and publish a volume containing all state general laws relating to elections. The AG shall provide annotations to the OSS for this volume. Even-year volumes are electronic format only - on or before July 1 of every even-numbered year.</t>
  </si>
  <si>
    <t>If a Jurisdiction has chosen to have drop boxes for Absentee voting for the State General elections, the jurisdiction and OSS publishes locations on their websites - at least 35 days before the Absentee voting period begins for regularly scheduled primary and general elections.</t>
  </si>
  <si>
    <t>If a jurisdiction has chosen to have drop boxes for Absentee voting for the November general elections, they provide updated list (if any changes from original list) of drop box locations to OSS - at least 20 days before the Absentee voting period begins for regularly scheduled primary and general elections.</t>
  </si>
  <si>
    <t>If a jurisdiction has chosen to have drop boxes for Absentee voting for the November general elections and there have been changes from the original list, the jurisdiction and OSS publishes updated locations on their websites - at least 15 days before the Absentee voting period begins for regularly scheduled primary and general elections.</t>
  </si>
  <si>
    <t>If a town has chosen to have drop boxes for Absentee voting for the March Town elections, an updated location list (if any changes from original list) is placed on the OSS and the jurisdiction's websites - at least 15 days before the Absentee voting period begins (30 days for March Town elections) for regularly scheduled primary and general elections.</t>
  </si>
  <si>
    <t>All March Town election administrators date, stamp or initial and record returned voted ballot envelopes (if SVRS being used, mark as received in SVRS) and place in secure location for ballot board review.</t>
  </si>
  <si>
    <t>Period of time when counties or municipalities can choose to make available a ballot counter and ballot box for the use of March Town elections "in person" Absentee Ballot voters (direct balloting). If alternate procedure is made available, Absentee Ballot voter must be given choice to use envelopes as per M.S. 203B.08, subd. 1 or place a voted ballot directly into a ballot counter. Absentee Ballot application and signature of a certification statement are still required. If SVRS being used, the "accepted" Absentee Ballot must be immediately recorded in SVRS. This alternative procedure is not available for mail ballots - during the 7 days before the election.</t>
  </si>
  <si>
    <t>An individual must file a statement of economic interest with the board (the Campaign Finance Board) after filing an affidavit of candidacy or petition to appear on the ballot for a legislative or 7-county metro area with population over 50,000 city office - within 14 days of filing.</t>
  </si>
  <si>
    <t>Filing officers who receive financial reports must post them on their public websites (if one is maintained) within 30 days of receipt of report. Provides link to webpage to the Campaign Finance Board. Does not apply to cities or towns with fewer than 400 registered voters as of January 1 of the year of the election. They are kept on website for 4 years.</t>
  </si>
  <si>
    <t>An individual must file a statement of economic interest with the board (the Campaign Finance Board) after filing (late filing period) an affidavit of candidacy or petition to appear on the ballot for a 7-county metro area with population over 50,000 city office - within 14 days of filing.</t>
  </si>
  <si>
    <t>Filing officers who receive financial reports (late filing period) must post them on their public websites (if one is maintained) within 30 days of receipt of report. They are kept on website for 4 years. Provides link to webpage to the Campaign Finance Board. Does not apply to cities or towns with fewer than 400 registered voters as of January 1 of the year of the election.</t>
  </si>
  <si>
    <t>Filing officers for March Town elections who receive financial reports must post them on their public websites (if one is maintained) within 30 days of receipt of report. They are kept on website for 4 years. Provides link to webpage to the Campaign Finance Board. Does not apply to cities or towns with fewer than 400 registered voters as of January 1 of the year of the election.</t>
  </si>
  <si>
    <t>Filing officers who receive financial reports as per M.S. 211A.02 must post them on their public websites (if one is maintained) within 30 days of receipt of report. Officer must provide link to that webpage to the Campaign Finance Board. Does not apply to cities or towns with fewer than 400 registered voters as of January 1 of the year of the election. Reports are kept on website for 4 years.</t>
  </si>
  <si>
    <t>The OSS, county auditor or city clerk (primary possible) must notify the Campaign Finance Board of the name and date filed of an individual required to file a statement of economic interest - Upon receiving an affidavit of candidacy or petition to appear on the ballot. (Legislative office or city office of 7-county metro area with population over 50,000).</t>
  </si>
  <si>
    <t>The city clerk for cities without a primary must notify the Campaign Finance Board of the name and date filed (late filing period) of an individual required to file a statement of economic interest - Upon receiving an affidavit of candidacy or petition to appear on the ballot. (City office of 7-county metro area with population over 50,000).</t>
  </si>
  <si>
    <t>Last day to request a recount in writing for county, soil and water, municipal, school district and hospital district offices. And for county, municipal, school district and hospital district ballot questions - within 7 days of canvass.</t>
  </si>
  <si>
    <t>Suggested Admin Procedure: Please record the following amounts relating to HAVA funds: 1) amount spent to purchase election equipment; 2) amount spent for Operating Costs; 3) balance left from Assistive Voting Machine grants; 4) balance left from optical scan central count and precinct count machine grants; 5) interest earned from: a) assistive voting machine grants; and b) optical scan central count and precinct count machine grants.</t>
  </si>
  <si>
    <t>At the county canvass board precincts to be reviewed (PER) must be selected by lot. Ballots to be reviewed include polling place and absentee ballots for the precinct. Offices include President, US Senator, and US Rep in 2024. If county has fewer than 50,000 registered voters, a total of at least 2 precincts. If county has between 50,000 and 100,000 registered voters, a total of at least 3 precincts. If county has more than 100,000 registered voters, a total of at least 4 precincts or 3 percent, whichever is greater. At least 1 precinct selected in each county must have had more than 150 votes cast at the general election. County notifies municipalities and OSS immediately. Selected precincts must result in at least 4 precincts in each congressional district or the OSS will require counties to select by lot additional precincts to meet requirement. OSS posts this info on their website. Exception for an office that is recounted.</t>
  </si>
  <si>
    <t>Last day for town clerk to post notice of filing period for March Election – including the closing time of 5:00 p.m. The municipal clerk's office must be open for filing from 1:00 to 5:00 p.m. on the last day of filing (subd. 1a) - at least 10 days before first day to file affidavits.</t>
  </si>
  <si>
    <t>Counties and municipalities must submit a request for payment of Presidential Nomination Primary expenses to the OSS. Must include an itemized description of actual costs and copies of invoices and must be certified. The OSS shall provide each county and municipality with the appropriate forms for requesting payment and certifying expenses for the Presidential Nomination Primary - within 60 days after the presidential nomination primary state canvass board meeting.</t>
  </si>
  <si>
    <t>Campaign Finance Report due - 30 days after the March Town election (IF initial report filed and final report not filed). If a required subsequent report is not filed by its due date, the filing officer shall immediately notify the candidate/committee of the failure to file. If report is not filed within 10 days after the notification is mailed, the filing officer shall file a complaint with Office of Administrative Hearings as per M.S. 211B.32.</t>
  </si>
  <si>
    <t>Last day for cities/towns and counties (unorganized territory) to change by ordinance or resolution a polling place for each election precinct for the following calendar year - by December 31 of each year.</t>
  </si>
  <si>
    <t>Last day for appointed election judges to provide written notice to employers with certification (appointment, hourly wage, hours of work) to be absent from work for serving on election day – at least 20 days before Presidential Nomination Primary.</t>
  </si>
  <si>
    <t>Last day for appointed election judges to provide written notice to employers with certification (appointment, hourly wage, hours of work) to be absent from work for serving on election day – at least 20 days before March Town elections.</t>
  </si>
  <si>
    <t>Last day for appointed election judges to provide written notice to employers with certification (appointment, hourly wage, hours of work) to be absent from work for serving on election day – at least 20 days before State Primary Date elections.</t>
  </si>
  <si>
    <t>Last day for appointed election judges to provide written notice to employers with certification (appointment, hourly wage, hours of work) to be absent from work for serving on election day – at least 20 days before November General Election Date elections.</t>
  </si>
  <si>
    <t>The State Canvassing Board shall meet at the at a public meeting space located in the Capitol complex area to canvass the certified copies of the county canvassing board reports received from the county auditors - on the 3rd Tuesday following the State General Election.</t>
  </si>
  <si>
    <t>Presidential Nomination Primary mail ballot shall be mailed by nonforwardable mail to all registered voters in mail ballot precincts identified for local elections. If a mail ballot envelope is rejected at least 5 days before the election, the ballot in the envelope must be considered spoiled and the auditor or clerk shall provide the voter with a replacement ballot. Send Non-registered Mail Ballot notice to Challenged/See ID identified voters - Not more than 46 days nor later than 14 days before a regularly scheduled election.</t>
  </si>
  <si>
    <t>March Town mail ballot shall be mailed by nonforwardable mail to all registered voters in mail ballot precincts identified for local elections. If a mail ballot envelope is rejected at least 5 days before the election, the ballot in the envelope must be considered spoiled and the auditor or clerk shall provide the voter with a replacement ballot. Send Non-registered Mail Ballot notice to Challenged/See ID identified voters - Not more than 46 days nor later than 14 days before a regularly scheduled election [March Town elections' absentee ballots might not be available until 30 days before].</t>
  </si>
  <si>
    <t>After polls close on Presidential Nomination Primary day, at least 2 members of the ballot boards must "count" (may "run" tapes/reports) the Absentee and Mail Ballots providing for vote totals for each candidate and question for each precinct. The Absentee Ballot count for a precinct must be recorded on its own summary statement. May have up to 24 hours to complete Absentee Ballot and Mail Ballot processing and counting tasks as per M.S. 203B.121, subd. 5(c). In state elections, Absentee Ballot and polling place totals for each precinct shall be combined before reported. In other elections, choice to report together or separately is available.</t>
  </si>
  <si>
    <t>After polls close on March Town Election Day, at least 2 members of the ballot boards must "count" (may "run" tapes/reports) the Absentee and Mail Ballots providing for vote totals for each candidate and question for each precinct. The Absentee Ballot count for a precinct must be recorded on its own summary statement. May have up to 24 hours to complete Absentee Ballot and Mail Ballot processing and counting tasks as per M.S. 203B.121, subd. 5(c). In state elections, Absentee Ballot and polling place totals for each precinct shall be combined before reported. In other elections, choice to report together or separately is available.</t>
  </si>
  <si>
    <t>Last day for counties to enter March Town roster voting history (including "received too late" Absentee and Mail Ballots) and EDRs into SVRS. EDR data entry can be extended if county notifies OSS before deadline. Upon receipt of extension request, the OSS must extend deadline by an additional 28 days - within 42 days of election.</t>
  </si>
  <si>
    <r>
      <t>New Year's Day Holiday:</t>
    </r>
    <r>
      <rPr>
        <sz val="12"/>
        <color rgb="FF000000"/>
        <rFont val="Calibri"/>
        <family val="2"/>
        <scheme val="minor"/>
      </rPr>
      <t xml:space="preserve"> No public business shall be transacted, except in cases of necessity.</t>
    </r>
  </si>
  <si>
    <r>
      <rPr>
        <i/>
        <sz val="12"/>
        <color theme="1"/>
        <rFont val="Calibri"/>
        <family val="2"/>
        <scheme val="minor"/>
      </rPr>
      <t xml:space="preserve">Local officials </t>
    </r>
    <r>
      <rPr>
        <sz val="12"/>
        <color theme="1"/>
        <rFont val="Calibri"/>
        <family val="2"/>
        <scheme val="minor"/>
      </rPr>
      <t>(city in metro area with population over 50,000) elected at November 2023 General Election file statement of economic interest within 60 days of accepting employment (taking office).</t>
    </r>
  </si>
  <si>
    <r>
      <t xml:space="preserve">Candidate or committee </t>
    </r>
    <r>
      <rPr>
        <i/>
        <sz val="12"/>
        <rFont val="Calibri"/>
        <family val="2"/>
        <scheme val="minor"/>
      </rPr>
      <t>Initial Campaign Financial Report</t>
    </r>
    <r>
      <rPr>
        <sz val="12"/>
        <rFont val="Calibri"/>
        <family val="2"/>
        <scheme val="minor"/>
      </rPr>
      <t xml:space="preserve"> due with 14 days of raising or spending more than $750 for a </t>
    </r>
    <r>
      <rPr>
        <i/>
        <sz val="12"/>
        <rFont val="Calibri"/>
        <family val="2"/>
        <scheme val="minor"/>
      </rPr>
      <t>new</t>
    </r>
    <r>
      <rPr>
        <sz val="12"/>
        <rFont val="Calibri"/>
        <family val="2"/>
        <scheme val="minor"/>
      </rPr>
      <t xml:space="preserve"> candidate or ballot question campaign </t>
    </r>
    <r>
      <rPr>
        <i/>
        <sz val="12"/>
        <rFont val="Calibri"/>
        <family val="2"/>
        <scheme val="minor"/>
      </rPr>
      <t>anytime</t>
    </r>
    <r>
      <rPr>
        <sz val="12"/>
        <rFont val="Calibri"/>
        <family val="2"/>
        <scheme val="minor"/>
      </rPr>
      <t xml:space="preserve"> within the calendar year. M.S. 211A.02 identified financial reports are required to be submitted until the Final Report is filed for </t>
    </r>
    <r>
      <rPr>
        <i/>
        <sz val="12"/>
        <rFont val="Calibri"/>
        <family val="2"/>
        <scheme val="minor"/>
      </rPr>
      <t>that</t>
    </r>
    <r>
      <rPr>
        <sz val="12"/>
        <rFont val="Calibri"/>
        <family val="2"/>
        <scheme val="minor"/>
      </rPr>
      <t xml:space="preserve"> candidate or ballot question campaign.</t>
    </r>
  </si>
  <si>
    <r>
      <t xml:space="preserve">If a town has chosen mail </t>
    </r>
    <r>
      <rPr>
        <i/>
        <sz val="12"/>
        <rFont val="Calibri"/>
        <family val="2"/>
        <scheme val="minor"/>
      </rPr>
      <t>balloting</t>
    </r>
    <r>
      <rPr>
        <sz val="12"/>
        <rFont val="Calibri"/>
        <family val="2"/>
        <scheme val="minor"/>
      </rPr>
      <t xml:space="preserve"> for their March Town elections, last day to provide notice (post) of mail balloting and the special mail procedure. If 1st mail ballot election, an </t>
    </r>
    <r>
      <rPr>
        <i/>
        <sz val="12"/>
        <rFont val="Calibri"/>
        <family val="2"/>
        <scheme val="minor"/>
      </rPr>
      <t>additional</t>
    </r>
    <r>
      <rPr>
        <sz val="12"/>
        <rFont val="Calibri"/>
        <family val="2"/>
        <scheme val="minor"/>
      </rPr>
      <t xml:space="preserve"> notice must be given by a </t>
    </r>
    <r>
      <rPr>
        <i/>
        <sz val="12"/>
        <rFont val="Calibri"/>
        <family val="2"/>
        <scheme val="minor"/>
      </rPr>
      <t>different</t>
    </r>
    <r>
      <rPr>
        <sz val="12"/>
        <rFont val="Calibri"/>
        <family val="2"/>
        <scheme val="minor"/>
      </rPr>
      <t xml:space="preserve"> method - at least 10 weeks prior to the election.</t>
    </r>
  </si>
  <si>
    <r>
      <t xml:space="preserve">Time period for Town March Elections candidate filings. Filing offices </t>
    </r>
    <r>
      <rPr>
        <i/>
        <sz val="12"/>
        <rFont val="Calibri"/>
        <family val="2"/>
        <scheme val="minor"/>
      </rPr>
      <t>must</t>
    </r>
    <r>
      <rPr>
        <sz val="12"/>
        <rFont val="Calibri"/>
        <family val="2"/>
        <scheme val="minor"/>
      </rPr>
      <t xml:space="preserve"> be open for filing from 1-5 p.m.</t>
    </r>
    <r>
      <rPr>
        <i/>
        <sz val="12"/>
        <rFont val="Calibri"/>
        <family val="2"/>
        <scheme val="minor"/>
      </rPr>
      <t xml:space="preserve"> </t>
    </r>
    <r>
      <rPr>
        <sz val="12"/>
        <rFont val="Calibri"/>
        <family val="2"/>
        <scheme val="minor"/>
      </rPr>
      <t>on the last day of filing - 70-56 days before the election.</t>
    </r>
  </si>
  <si>
    <r>
      <t xml:space="preserve">Last day to post on OSS, county and municipal websites the location, days and times of absentee/early voting locations for the </t>
    </r>
    <r>
      <rPr>
        <i/>
        <sz val="12"/>
        <rFont val="Calibri"/>
        <family val="2"/>
        <scheme val="minor"/>
      </rPr>
      <t>Presidential Nomination Primary</t>
    </r>
    <r>
      <rPr>
        <sz val="12"/>
        <rFont val="Calibri"/>
        <family val="2"/>
        <scheme val="minor"/>
      </rPr>
      <t>. If municipality does not have a website, notice is published - at least 14 days before the first day of absentee voting.</t>
    </r>
  </si>
  <si>
    <r>
      <t xml:space="preserve">Last day for postsecondary institutions to submit to county a written agreement that they will certify for use accurate updated </t>
    </r>
    <r>
      <rPr>
        <i/>
        <sz val="12"/>
        <rFont val="Calibri"/>
        <family val="2"/>
        <scheme val="minor"/>
      </rPr>
      <t>residential housing lists</t>
    </r>
    <r>
      <rPr>
        <sz val="12"/>
        <rFont val="Calibri"/>
        <family val="2"/>
        <scheme val="minor"/>
      </rPr>
      <t xml:space="preserve"> under M.S. 135A.17. Agreement is effective for </t>
    </r>
    <r>
      <rPr>
        <i/>
        <sz val="12"/>
        <rFont val="Calibri"/>
        <family val="2"/>
        <scheme val="minor"/>
      </rPr>
      <t>all</t>
    </r>
    <r>
      <rPr>
        <sz val="12"/>
        <rFont val="Calibri"/>
        <family val="2"/>
        <scheme val="minor"/>
      </rPr>
      <t xml:space="preserve"> subsequent elections held in </t>
    </r>
    <r>
      <rPr>
        <i/>
        <sz val="12"/>
        <rFont val="Calibri"/>
        <family val="2"/>
        <scheme val="minor"/>
      </rPr>
      <t>that</t>
    </r>
    <r>
      <rPr>
        <sz val="12"/>
        <rFont val="Calibri"/>
        <family val="2"/>
        <scheme val="minor"/>
      </rPr>
      <t xml:space="preserve"> calendar year - no later than 60 days prior to the Presidential Nomination Primary.</t>
    </r>
  </si>
  <si>
    <r>
      <t xml:space="preserve">County auditors/municipal clerks shall prepare a </t>
    </r>
    <r>
      <rPr>
        <i/>
        <sz val="12"/>
        <color theme="1"/>
        <rFont val="Calibri"/>
        <family val="2"/>
        <scheme val="minor"/>
      </rPr>
      <t>new</t>
    </r>
    <r>
      <rPr>
        <sz val="12"/>
        <color theme="1"/>
        <rFont val="Calibri"/>
        <family val="2"/>
        <scheme val="minor"/>
      </rPr>
      <t xml:space="preserve"> electronic voting system plan for precincts and counting centers and submit signed and notarized to OSS (those with new voting systems) - more than 60 days before the 1st election (Presidential Nomination Primary) at which the new electronic voting system is used.</t>
    </r>
  </si>
  <si>
    <r>
      <rPr>
        <sz val="12"/>
        <color theme="1"/>
        <rFont val="Calibri"/>
        <family val="2"/>
        <scheme val="minor"/>
      </rPr>
      <t>Annual List Maintenance (ALM).</t>
    </r>
    <r>
      <rPr>
        <b/>
        <sz val="12"/>
        <color theme="1"/>
        <rFont val="Calibri"/>
        <family val="2"/>
        <scheme val="minor"/>
      </rPr>
      <t xml:space="preserve"> </t>
    </r>
    <r>
      <rPr>
        <sz val="12"/>
        <color theme="1"/>
        <rFont val="Calibri"/>
        <family val="2"/>
        <scheme val="minor"/>
      </rPr>
      <t>After the close of the calendar year, the OSS shall determine if any registrants have not voted during the preceding four years. Those records will be changed to the status of "inactive." The OSS prepares a report to the county auditor containing the names of all registrants whose status was changed to "inactive."</t>
    </r>
  </si>
  <si>
    <r>
      <rPr>
        <sz val="12"/>
        <color theme="1"/>
        <rFont val="Calibri"/>
        <family val="2"/>
        <scheme val="minor"/>
      </rPr>
      <t>Annual List Maintenance (ALM).</t>
    </r>
    <r>
      <rPr>
        <b/>
        <sz val="12"/>
        <color theme="1"/>
        <rFont val="Calibri"/>
        <family val="2"/>
        <scheme val="minor"/>
      </rPr>
      <t xml:space="preserve"> </t>
    </r>
    <r>
      <rPr>
        <sz val="12"/>
        <color theme="1"/>
        <rFont val="Calibri"/>
        <family val="2"/>
        <scheme val="minor"/>
      </rPr>
      <t>After the close of the calendar year, the OSS shall determine if any registrants have not voted during the preceding four years. Those records will be changed to the status of "inactive." OSS prepares a report to the county auditor containing the names of all registrants whose status was changed to "inactive."</t>
    </r>
  </si>
  <si>
    <r>
      <rPr>
        <sz val="12"/>
        <color theme="1"/>
        <rFont val="Calibri"/>
        <family val="2"/>
        <scheme val="minor"/>
      </rPr>
      <t>Annual List Maintenance (ALM).</t>
    </r>
    <r>
      <rPr>
        <b/>
        <sz val="12"/>
        <color theme="1"/>
        <rFont val="Calibri"/>
        <family val="2"/>
        <scheme val="minor"/>
      </rPr>
      <t xml:space="preserve"> </t>
    </r>
    <r>
      <rPr>
        <sz val="12"/>
        <color theme="1"/>
        <rFont val="Calibri"/>
        <family val="2"/>
        <scheme val="minor"/>
      </rPr>
      <t>After the close of the calendar year, the OSS shall determine if any registrants have not voted during the preceding four years.  Those records will be changed to the status of "inactive."  The OSS prepares a report to the county auditor containing the names of all registrants whose status was changed to "inactive."</t>
    </r>
  </si>
  <si>
    <r>
      <t xml:space="preserve">Because of the Annual List Maintenance (ALM), if a jurisdiction has sent any Absentee Ballots for February special elections, March town elections, or the Presidential Nomination Primary to </t>
    </r>
    <r>
      <rPr>
        <i/>
        <sz val="12"/>
        <rFont val="Calibri"/>
        <family val="2"/>
        <scheme val="minor"/>
      </rPr>
      <t>registered</t>
    </r>
    <r>
      <rPr>
        <sz val="12"/>
        <rFont val="Calibri"/>
        <family val="2"/>
        <scheme val="minor"/>
      </rPr>
      <t xml:space="preserve"> voters before this date, they should contact the county elections office and verify that those names are not on the </t>
    </r>
    <r>
      <rPr>
        <i/>
        <sz val="12"/>
        <rFont val="Calibri"/>
        <family val="2"/>
        <scheme val="minor"/>
      </rPr>
      <t>inactivation</t>
    </r>
    <r>
      <rPr>
        <sz val="12"/>
        <rFont val="Calibri"/>
        <family val="2"/>
        <scheme val="minor"/>
      </rPr>
      <t xml:space="preserve"> list. If so, the county will need to re-activate the voter's record because they have applied for an Absentee Ballot (completed an election activity that includes signing a certification statement) before the ALM process and, therefore, their record should remain active.</t>
    </r>
  </si>
  <si>
    <r>
      <t xml:space="preserve">Last day for postsecondary institutions to submit to county a written agreement that they will certify for use accurate updated </t>
    </r>
    <r>
      <rPr>
        <i/>
        <sz val="12"/>
        <rFont val="Calibri"/>
        <family val="2"/>
        <scheme val="minor"/>
      </rPr>
      <t>residential housing lists</t>
    </r>
    <r>
      <rPr>
        <sz val="12"/>
        <rFont val="Calibri"/>
        <family val="2"/>
        <scheme val="minor"/>
      </rPr>
      <t xml:space="preserve"> under M.S. 135A.17. Agreement is effective for </t>
    </r>
    <r>
      <rPr>
        <i/>
        <sz val="12"/>
        <rFont val="Calibri"/>
        <family val="2"/>
        <scheme val="minor"/>
      </rPr>
      <t>all</t>
    </r>
    <r>
      <rPr>
        <sz val="12"/>
        <rFont val="Calibri"/>
        <family val="2"/>
        <scheme val="minor"/>
      </rPr>
      <t xml:space="preserve"> subsequent elections held in </t>
    </r>
    <r>
      <rPr>
        <i/>
        <sz val="12"/>
        <rFont val="Calibri"/>
        <family val="2"/>
        <scheme val="minor"/>
      </rPr>
      <t>that</t>
    </r>
    <r>
      <rPr>
        <sz val="12"/>
        <rFont val="Calibri"/>
        <family val="2"/>
        <scheme val="minor"/>
      </rPr>
      <t xml:space="preserve"> calendar year - no later than 60 days prior to the </t>
    </r>
    <r>
      <rPr>
        <i/>
        <sz val="12"/>
        <rFont val="Calibri"/>
        <family val="2"/>
        <scheme val="minor"/>
      </rPr>
      <t>March Town</t>
    </r>
    <r>
      <rPr>
        <sz val="12"/>
        <rFont val="Calibri"/>
        <family val="2"/>
        <scheme val="minor"/>
      </rPr>
      <t xml:space="preserve"> elections.</t>
    </r>
  </si>
  <si>
    <r>
      <t xml:space="preserve">Martin Luther King Jr. Day Holiday: </t>
    </r>
    <r>
      <rPr>
        <sz val="12"/>
        <color theme="1"/>
        <rFont val="Calibri"/>
        <family val="2"/>
        <scheme val="minor"/>
      </rPr>
      <t>No public business shall be transacted, except in cases of necessity.</t>
    </r>
  </si>
  <si>
    <r>
      <t xml:space="preserve">Candidate filing closes for March Town elections - 56 days before the election. The municipal clerk's office </t>
    </r>
    <r>
      <rPr>
        <i/>
        <sz val="12"/>
        <color theme="1"/>
        <rFont val="Calibri"/>
        <family val="2"/>
        <scheme val="minor"/>
      </rPr>
      <t>must</t>
    </r>
    <r>
      <rPr>
        <sz val="12"/>
        <color theme="1"/>
        <rFont val="Calibri"/>
        <family val="2"/>
        <scheme val="minor"/>
      </rPr>
      <t xml:space="preserve"> be open for filing from 1-5 p.m. on the last day of the filing period.</t>
    </r>
  </si>
  <si>
    <r>
      <t xml:space="preserve">Period of time to do public accuracy test of </t>
    </r>
    <r>
      <rPr>
        <i/>
        <sz val="12"/>
        <rFont val="Calibri"/>
        <family val="2"/>
        <scheme val="minor"/>
      </rPr>
      <t>Presidential Nomination Primary</t>
    </r>
    <r>
      <rPr>
        <sz val="12"/>
        <rFont val="Calibri"/>
        <family val="2"/>
        <scheme val="minor"/>
      </rPr>
      <t xml:space="preserve"> voting equipment to include tabulator and/or assistive voting devices – at least 3 days before use. Publish notice at least two days </t>
    </r>
    <r>
      <rPr>
        <i/>
        <sz val="12"/>
        <rFont val="Calibri"/>
        <family val="2"/>
        <scheme val="minor"/>
      </rPr>
      <t xml:space="preserve">before </t>
    </r>
    <r>
      <rPr>
        <sz val="12"/>
        <rFont val="Calibri"/>
        <family val="2"/>
        <scheme val="minor"/>
      </rPr>
      <t>test.</t>
    </r>
  </si>
  <si>
    <r>
      <t>Must appoint</t>
    </r>
    <r>
      <rPr>
        <i/>
        <sz val="12"/>
        <rFont val="Calibri"/>
        <family val="2"/>
        <scheme val="minor"/>
      </rPr>
      <t xml:space="preserve"> Presidential Nomination Primary absentee, mail and/or UOCAVA </t>
    </r>
    <r>
      <rPr>
        <sz val="12"/>
        <rFont val="Calibri"/>
        <family val="2"/>
        <scheme val="minor"/>
      </rPr>
      <t xml:space="preserve">(county appoints UOCAVA) ballot board members by the time they are to examine the voted ballot </t>
    </r>
    <r>
      <rPr>
        <i/>
        <sz val="12"/>
        <rFont val="Calibri"/>
        <family val="2"/>
        <scheme val="minor"/>
      </rPr>
      <t>return</t>
    </r>
    <r>
      <rPr>
        <sz val="12"/>
        <rFont val="Calibri"/>
        <family val="2"/>
        <scheme val="minor"/>
      </rPr>
      <t xml:space="preserve"> envelopes and mark them "accepted" or "rejected" - before voted ballots are returned.</t>
    </r>
  </si>
  <si>
    <r>
      <t xml:space="preserve">All Presidential Nomination Primary UOCAVA ballots, with applications on file, </t>
    </r>
    <r>
      <rPr>
        <i/>
        <sz val="12"/>
        <color theme="1"/>
        <rFont val="Calibri"/>
        <family val="2"/>
        <scheme val="minor"/>
      </rPr>
      <t>must</t>
    </r>
    <r>
      <rPr>
        <sz val="12"/>
        <color theme="1"/>
        <rFont val="Calibri"/>
        <family val="2"/>
        <scheme val="minor"/>
      </rPr>
      <t xml:space="preserve"> be sent by this date. Will need to certify to OSS that </t>
    </r>
    <r>
      <rPr>
        <i/>
        <sz val="12"/>
        <color theme="1"/>
        <rFont val="Calibri"/>
        <family val="2"/>
        <scheme val="minor"/>
      </rPr>
      <t>all</t>
    </r>
    <r>
      <rPr>
        <sz val="12"/>
        <color theme="1"/>
        <rFont val="Calibri"/>
        <family val="2"/>
        <scheme val="minor"/>
      </rPr>
      <t xml:space="preserve"> ballots have been sent. Double check SVRS </t>
    </r>
    <r>
      <rPr>
        <i/>
        <sz val="12"/>
        <color theme="1"/>
        <rFont val="Calibri"/>
        <family val="2"/>
        <scheme val="minor"/>
      </rPr>
      <t>online</t>
    </r>
    <r>
      <rPr>
        <sz val="12"/>
        <color theme="1"/>
        <rFont val="Calibri"/>
        <family val="2"/>
        <scheme val="minor"/>
      </rPr>
      <t xml:space="preserve"> queues for FPCA </t>
    </r>
    <r>
      <rPr>
        <i/>
        <sz val="12"/>
        <color theme="1"/>
        <rFont val="Calibri"/>
        <family val="2"/>
        <scheme val="minor"/>
      </rPr>
      <t>and</t>
    </r>
    <r>
      <rPr>
        <sz val="12"/>
        <color theme="1"/>
        <rFont val="Calibri"/>
        <family val="2"/>
        <scheme val="minor"/>
      </rPr>
      <t xml:space="preserve"> Absentee Ballot application processing. Review Absentee Ballot reports to make certain all applications have been processed and all initialized UOCAVA ballots that have been sent are in "sent" status in SVRS.</t>
    </r>
  </si>
  <si>
    <r>
      <t xml:space="preserve">Municipality must not make a change to </t>
    </r>
    <r>
      <rPr>
        <i/>
        <sz val="12"/>
        <color theme="1"/>
        <rFont val="Calibri"/>
        <family val="2"/>
        <scheme val="minor"/>
      </rPr>
      <t>number or name of a street address</t>
    </r>
    <r>
      <rPr>
        <sz val="12"/>
        <color theme="1"/>
        <rFont val="Calibri"/>
        <family val="2"/>
        <scheme val="minor"/>
      </rPr>
      <t xml:space="preserve"> of existing residence effective during the 45 days prior to any election (Presidential Nomination Primary) which includes the affected residence.</t>
    </r>
  </si>
  <si>
    <r>
      <t xml:space="preserve">Provide for instruction of voters with a demonstration voting system in a public place for the six weeks immediately prior to the first election (Presidential Nomination Primary) at which the </t>
    </r>
    <r>
      <rPr>
        <i/>
        <sz val="12"/>
        <color theme="1"/>
        <rFont val="Calibri"/>
        <family val="2"/>
        <scheme val="minor"/>
      </rPr>
      <t>new</t>
    </r>
    <r>
      <rPr>
        <sz val="12"/>
        <color theme="1"/>
        <rFont val="Calibri"/>
        <family val="2"/>
        <scheme val="minor"/>
      </rPr>
      <t xml:space="preserve"> voting system will be used.</t>
    </r>
  </si>
  <si>
    <r>
      <t xml:space="preserve">Period of time to do public accuracy test of </t>
    </r>
    <r>
      <rPr>
        <i/>
        <sz val="12"/>
        <rFont val="Calibri"/>
        <family val="2"/>
        <scheme val="minor"/>
      </rPr>
      <t>March Town</t>
    </r>
    <r>
      <rPr>
        <sz val="12"/>
        <rFont val="Calibri"/>
        <family val="2"/>
        <scheme val="minor"/>
      </rPr>
      <t xml:space="preserve"> voting equipment to include tabulator and/or assistive voting devices – at least 3 days before use. Publish notice at least two days </t>
    </r>
    <r>
      <rPr>
        <i/>
        <sz val="12"/>
        <rFont val="Calibri"/>
        <family val="2"/>
        <scheme val="minor"/>
      </rPr>
      <t xml:space="preserve">before </t>
    </r>
    <r>
      <rPr>
        <sz val="12"/>
        <rFont val="Calibri"/>
        <family val="2"/>
        <scheme val="minor"/>
      </rPr>
      <t>test.</t>
    </r>
  </si>
  <si>
    <r>
      <t>Must appoint</t>
    </r>
    <r>
      <rPr>
        <i/>
        <sz val="12"/>
        <rFont val="Calibri"/>
        <family val="2"/>
        <scheme val="minor"/>
      </rPr>
      <t xml:space="preserve"> March Town </t>
    </r>
    <r>
      <rPr>
        <sz val="12"/>
        <rFont val="Calibri"/>
        <family val="2"/>
        <scheme val="minor"/>
      </rPr>
      <t xml:space="preserve">election </t>
    </r>
    <r>
      <rPr>
        <i/>
        <sz val="12"/>
        <rFont val="Calibri"/>
        <family val="2"/>
        <scheme val="minor"/>
      </rPr>
      <t xml:space="preserve">absentee, mail and/or UOCAVA </t>
    </r>
    <r>
      <rPr>
        <sz val="12"/>
        <rFont val="Calibri"/>
        <family val="2"/>
        <scheme val="minor"/>
      </rPr>
      <t xml:space="preserve">(county appoints UOCAVA) ballot board members by the time they are to examine the voted ballot </t>
    </r>
    <r>
      <rPr>
        <i/>
        <sz val="12"/>
        <rFont val="Calibri"/>
        <family val="2"/>
        <scheme val="minor"/>
      </rPr>
      <t>return</t>
    </r>
    <r>
      <rPr>
        <sz val="12"/>
        <rFont val="Calibri"/>
        <family val="2"/>
        <scheme val="minor"/>
      </rPr>
      <t xml:space="preserve"> envelopes and mark them "accepted" or "rejected" - before voted ballots are returned.</t>
    </r>
  </si>
  <si>
    <r>
      <t xml:space="preserve">Last day to post on county and town websites the location, days and times of absentee/early voting locations for the </t>
    </r>
    <r>
      <rPr>
        <i/>
        <sz val="12"/>
        <rFont val="Calibri"/>
        <family val="2"/>
        <scheme val="minor"/>
      </rPr>
      <t>March Town</t>
    </r>
    <r>
      <rPr>
        <sz val="12"/>
        <rFont val="Calibri"/>
        <family val="2"/>
        <scheme val="minor"/>
      </rPr>
      <t xml:space="preserve"> elections. If town does not have a website, notice is published - at least 14 days before the first day of absentee voting (begins 30 days before March Town elections).</t>
    </r>
  </si>
  <si>
    <r>
      <t xml:space="preserve">Last day to provide written notice of </t>
    </r>
    <r>
      <rPr>
        <i/>
        <sz val="12"/>
        <rFont val="Calibri"/>
        <family val="2"/>
        <scheme val="minor"/>
      </rPr>
      <t>April Uniform Election Date</t>
    </r>
    <r>
      <rPr>
        <sz val="12"/>
        <rFont val="Calibri"/>
        <family val="2"/>
        <scheme val="minor"/>
      </rPr>
      <t xml:space="preserve"> special and/or mail elections to auditor (if notice is not provided earlier than this date). Last day to provide notice of special election </t>
    </r>
    <r>
      <rPr>
        <i/>
        <sz val="12"/>
        <rFont val="Calibri"/>
        <family val="2"/>
        <scheme val="minor"/>
      </rPr>
      <t>cancellation.</t>
    </r>
    <r>
      <rPr>
        <sz val="12"/>
        <rFont val="Calibri"/>
        <family val="2"/>
        <scheme val="minor"/>
      </rPr>
      <t xml:space="preserve"> Last day for auditor to notify OSS of special and/or mail elections by scheduling the election in SVRS – at least 74 days before election.</t>
    </r>
  </si>
  <si>
    <r>
      <t xml:space="preserve">Municipality must not make a change to </t>
    </r>
    <r>
      <rPr>
        <i/>
        <sz val="12"/>
        <color theme="1"/>
        <rFont val="Calibri"/>
        <family val="2"/>
        <scheme val="minor"/>
      </rPr>
      <t>number or name of a street address</t>
    </r>
    <r>
      <rPr>
        <sz val="12"/>
        <color theme="1"/>
        <rFont val="Calibri"/>
        <family val="2"/>
        <scheme val="minor"/>
      </rPr>
      <t xml:space="preserve"> of existing residence effective during the 45 days prior to any election (March Town Elections) which includes the affected residence.</t>
    </r>
  </si>
  <si>
    <r>
      <rPr>
        <i/>
        <sz val="12"/>
        <color theme="1"/>
        <rFont val="Calibri"/>
        <family val="2"/>
        <scheme val="minor"/>
      </rPr>
      <t>Local Officials</t>
    </r>
    <r>
      <rPr>
        <sz val="12"/>
        <color theme="1"/>
        <rFont val="Calibri"/>
        <family val="2"/>
        <scheme val="minor"/>
      </rPr>
      <t xml:space="preserve"> (cities of over 50,000 in metro area) and </t>
    </r>
    <r>
      <rPr>
        <i/>
        <sz val="12"/>
        <color theme="1"/>
        <rFont val="Calibri"/>
        <family val="2"/>
        <scheme val="minor"/>
      </rPr>
      <t>Public Officials</t>
    </r>
    <r>
      <rPr>
        <sz val="12"/>
        <color theme="1"/>
        <rFont val="Calibri"/>
        <family val="2"/>
        <scheme val="minor"/>
      </rPr>
      <t xml:space="preserve"> (all county commissioners) as per 10A.01, subds. 22 and 35(27) file an annual statement of economic interest - by the last Monday in January of each year that the individual remains in office.</t>
    </r>
  </si>
  <si>
    <r>
      <t xml:space="preserve">Provide for instruction of voters with a demonstration voting system in a public place for the six weeks immediately prior to the first election (March Town) at which the </t>
    </r>
    <r>
      <rPr>
        <i/>
        <sz val="12"/>
        <color theme="1"/>
        <rFont val="Calibri"/>
        <family val="2"/>
        <scheme val="minor"/>
      </rPr>
      <t>new</t>
    </r>
    <r>
      <rPr>
        <sz val="12"/>
        <color theme="1"/>
        <rFont val="Calibri"/>
        <family val="2"/>
        <scheme val="minor"/>
      </rPr>
      <t xml:space="preserve"> voting system will be used.</t>
    </r>
  </si>
  <si>
    <r>
      <t xml:space="preserve">Last day to certify to OSS that the electronic rosters (e-pollbooks) being used at </t>
    </r>
    <r>
      <rPr>
        <i/>
        <sz val="12"/>
        <rFont val="Calibri"/>
        <family val="2"/>
        <scheme val="minor"/>
      </rPr>
      <t>Presidential Nomination Primary</t>
    </r>
    <r>
      <rPr>
        <sz val="12"/>
        <rFont val="Calibri"/>
        <family val="2"/>
        <scheme val="minor"/>
      </rPr>
      <t xml:space="preserve"> </t>
    </r>
    <r>
      <rPr>
        <i/>
        <sz val="12"/>
        <rFont val="Calibri"/>
        <family val="2"/>
        <scheme val="minor"/>
      </rPr>
      <t xml:space="preserve">meet all of the requirements </t>
    </r>
    <r>
      <rPr>
        <sz val="12"/>
        <rFont val="Calibri"/>
        <family val="2"/>
        <scheme val="minor"/>
      </rPr>
      <t xml:space="preserve">of M.S. 201.225 - at least 30 days before </t>
    </r>
    <r>
      <rPr>
        <i/>
        <sz val="12"/>
        <rFont val="Calibri"/>
        <family val="2"/>
        <scheme val="minor"/>
      </rPr>
      <t>each</t>
    </r>
    <r>
      <rPr>
        <sz val="12"/>
        <rFont val="Calibri"/>
        <family val="2"/>
        <scheme val="minor"/>
      </rPr>
      <t xml:space="preserve"> election.</t>
    </r>
  </si>
  <si>
    <r>
      <t xml:space="preserve">Last day to post on OSS, county and jurisdiction websites the location, days and times of absentee/early voting locations for the </t>
    </r>
    <r>
      <rPr>
        <i/>
        <sz val="12"/>
        <rFont val="Calibri"/>
        <family val="2"/>
        <scheme val="minor"/>
      </rPr>
      <t>April Uniform Election Day Special Election</t>
    </r>
    <r>
      <rPr>
        <sz val="12"/>
        <rFont val="Calibri"/>
        <family val="2"/>
        <scheme val="minor"/>
      </rPr>
      <t>. If municipality does not have a website, notice is published - at least 14 days before the first day of absentee voting.</t>
    </r>
  </si>
  <si>
    <r>
      <t xml:space="preserve">Last day to send a April Uniform Election Day Special Election absentee ballot </t>
    </r>
    <r>
      <rPr>
        <i/>
        <sz val="12"/>
        <color theme="1"/>
        <rFont val="Calibri"/>
        <family val="2"/>
        <scheme val="minor"/>
      </rPr>
      <t>application</t>
    </r>
    <r>
      <rPr>
        <sz val="12"/>
        <color theme="1"/>
        <rFont val="Calibri"/>
        <family val="2"/>
        <scheme val="minor"/>
      </rPr>
      <t xml:space="preserve"> to each person on the list of voters who have applied to automatically receive an absentee ballot application – at least 60 days before the election.</t>
    </r>
  </si>
  <si>
    <r>
      <t xml:space="preserve">Last day to certify to OSS that the electronic rosters (e-pollbooks) being used at </t>
    </r>
    <r>
      <rPr>
        <i/>
        <sz val="12"/>
        <rFont val="Calibri"/>
        <family val="2"/>
        <scheme val="minor"/>
      </rPr>
      <t>March Town</t>
    </r>
    <r>
      <rPr>
        <sz val="12"/>
        <rFont val="Calibri"/>
        <family val="2"/>
        <scheme val="minor"/>
      </rPr>
      <t xml:space="preserve"> election </t>
    </r>
    <r>
      <rPr>
        <i/>
        <sz val="12"/>
        <rFont val="Calibri"/>
        <family val="2"/>
        <scheme val="minor"/>
      </rPr>
      <t xml:space="preserve">meet all of the requirements </t>
    </r>
    <r>
      <rPr>
        <sz val="12"/>
        <rFont val="Calibri"/>
        <family val="2"/>
        <scheme val="minor"/>
      </rPr>
      <t xml:space="preserve">of M.S. 201.225 - at least 30 days before </t>
    </r>
    <r>
      <rPr>
        <i/>
        <sz val="12"/>
        <rFont val="Calibri"/>
        <family val="2"/>
        <scheme val="minor"/>
      </rPr>
      <t>each</t>
    </r>
    <r>
      <rPr>
        <sz val="12"/>
        <rFont val="Calibri"/>
        <family val="2"/>
        <scheme val="minor"/>
      </rPr>
      <t xml:space="preserve"> election.</t>
    </r>
  </si>
  <si>
    <r>
      <t>FEBRUARY UNIFORM ELECTION DAY: 2nd Tuesday in February.</t>
    </r>
    <r>
      <rPr>
        <sz val="12"/>
        <color theme="1"/>
        <rFont val="Calibri"/>
        <family val="2"/>
        <scheme val="minor"/>
      </rPr>
      <t xml:space="preserve"> A county, municipal or school district question and/or county commissioner, municipal office or school board vacancy special election </t>
    </r>
    <r>
      <rPr>
        <i/>
        <sz val="12"/>
        <color theme="1"/>
        <rFont val="Calibri"/>
        <family val="2"/>
        <scheme val="minor"/>
      </rPr>
      <t>may</t>
    </r>
    <r>
      <rPr>
        <sz val="12"/>
        <color theme="1"/>
        <rFont val="Calibri"/>
        <family val="2"/>
        <scheme val="minor"/>
      </rPr>
      <t xml:space="preserve"> be held this date.</t>
    </r>
  </si>
  <si>
    <r>
      <t xml:space="preserve">FEBRUARY UNIFORM ELECTION DAY: 2nd Tuesday in February: Special Note for Towns: </t>
    </r>
    <r>
      <rPr>
        <sz val="12"/>
        <color theme="1"/>
        <rFont val="Calibri"/>
        <family val="2"/>
        <scheme val="minor"/>
      </rPr>
      <t xml:space="preserve">Other jurisdictions may </t>
    </r>
    <r>
      <rPr>
        <i/>
        <sz val="12"/>
        <color theme="1"/>
        <rFont val="Calibri"/>
        <family val="2"/>
        <scheme val="minor"/>
      </rPr>
      <t>also</t>
    </r>
    <r>
      <rPr>
        <sz val="12"/>
        <color theme="1"/>
        <rFont val="Calibri"/>
        <family val="2"/>
        <scheme val="minor"/>
      </rPr>
      <t xml:space="preserve"> hold special elections on this date. If the town is </t>
    </r>
    <r>
      <rPr>
        <i/>
        <sz val="12"/>
        <color theme="1"/>
        <rFont val="Calibri"/>
        <family val="2"/>
        <scheme val="minor"/>
      </rPr>
      <t>not</t>
    </r>
    <r>
      <rPr>
        <sz val="12"/>
        <color theme="1"/>
        <rFont val="Calibri"/>
        <family val="2"/>
        <scheme val="minor"/>
      </rPr>
      <t xml:space="preserve"> holding a </t>
    </r>
    <r>
      <rPr>
        <i/>
        <sz val="12"/>
        <color theme="1"/>
        <rFont val="Calibri"/>
        <family val="2"/>
        <scheme val="minor"/>
      </rPr>
      <t>standalone</t>
    </r>
    <r>
      <rPr>
        <sz val="12"/>
        <color theme="1"/>
        <rFont val="Calibri"/>
        <family val="2"/>
        <scheme val="minor"/>
      </rPr>
      <t xml:space="preserve"> election: 1) Assistive voting devices </t>
    </r>
    <r>
      <rPr>
        <i/>
        <sz val="12"/>
        <color theme="1"/>
        <rFont val="Calibri"/>
        <family val="2"/>
        <scheme val="minor"/>
      </rPr>
      <t>are</t>
    </r>
    <r>
      <rPr>
        <sz val="12"/>
        <color theme="1"/>
        <rFont val="Calibri"/>
        <family val="2"/>
        <scheme val="minor"/>
      </rPr>
      <t xml:space="preserve"> required and 2) Inclement weather postponement is decided by the jurisdiction with the </t>
    </r>
    <r>
      <rPr>
        <i/>
        <sz val="12"/>
        <color theme="1"/>
        <rFont val="Calibri"/>
        <family val="2"/>
        <scheme val="minor"/>
      </rPr>
      <t>larger</t>
    </r>
    <r>
      <rPr>
        <sz val="12"/>
        <color theme="1"/>
        <rFont val="Calibri"/>
        <family val="2"/>
        <scheme val="minor"/>
      </rPr>
      <t xml:space="preserve"> geographic area.</t>
    </r>
  </si>
  <si>
    <r>
      <t>FEBRUARY UNIFORM ELECTION DAY: 2nd Tuesday in February.</t>
    </r>
    <r>
      <rPr>
        <sz val="12"/>
        <color theme="1"/>
        <rFont val="Calibri"/>
        <family val="2"/>
        <scheme val="minor"/>
      </rPr>
      <t xml:space="preserve"> No special taxing district (M.S. 275.066), school board, county board, city council or town board shall conduct a meeting between 6:00 to 8:00 p.m. on day of </t>
    </r>
    <r>
      <rPr>
        <i/>
        <sz val="12"/>
        <color theme="1"/>
        <rFont val="Calibri"/>
        <family val="2"/>
        <scheme val="minor"/>
      </rPr>
      <t>an</t>
    </r>
    <r>
      <rPr>
        <sz val="12"/>
        <color theme="1"/>
        <rFont val="Calibri"/>
        <family val="2"/>
        <scheme val="minor"/>
      </rPr>
      <t xml:space="preserve"> election held within its boundaries. No Minnesota state college or university events can be scheduled between 6:00 to 8:00 p.m. on day of </t>
    </r>
    <r>
      <rPr>
        <i/>
        <sz val="12"/>
        <color theme="1"/>
        <rFont val="Calibri"/>
        <family val="2"/>
        <scheme val="minor"/>
      </rPr>
      <t>an</t>
    </r>
    <r>
      <rPr>
        <sz val="12"/>
        <color theme="1"/>
        <rFont val="Calibri"/>
        <family val="2"/>
        <scheme val="minor"/>
      </rPr>
      <t xml:space="preserve"> election held within political subdivision of its location.</t>
    </r>
  </si>
  <si>
    <r>
      <t xml:space="preserve">FEBRUARY UNIFORM ELECTION DAY: 2nd Tuesday in February. </t>
    </r>
    <r>
      <rPr>
        <b/>
        <u/>
        <sz val="12"/>
        <color theme="1"/>
        <rFont val="Calibri"/>
        <family val="2"/>
        <scheme val="minor"/>
      </rPr>
      <t>Metro</t>
    </r>
    <r>
      <rPr>
        <b/>
        <sz val="12"/>
        <color theme="1"/>
        <rFont val="Calibri"/>
        <family val="2"/>
        <scheme val="minor"/>
      </rPr>
      <t xml:space="preserve"> Area: </t>
    </r>
    <r>
      <rPr>
        <sz val="12"/>
        <color theme="1"/>
        <rFont val="Calibri"/>
        <family val="2"/>
        <scheme val="minor"/>
      </rPr>
      <t>Minimum voting hours 10:00 a.m. to 8:00 p.m. (*Metro Area includes the following Counties: Anoka, Carver, Chisago, Dakota, Hennepin, Isanti, Ramsey, Scott, Sherburne, Washington and Wright).</t>
    </r>
  </si>
  <si>
    <r>
      <t xml:space="preserve">FEBRUARY UNIFORM ELECTION DAY: Jurisdiction with February Uniform Election Day Special Election: </t>
    </r>
    <r>
      <rPr>
        <b/>
        <u/>
        <sz val="12"/>
        <color theme="1"/>
        <rFont val="Calibri"/>
        <family val="2"/>
        <scheme val="minor"/>
      </rPr>
      <t>Non</t>
    </r>
    <r>
      <rPr>
        <b/>
        <sz val="12"/>
        <color theme="1"/>
        <rFont val="Calibri"/>
        <family val="2"/>
        <scheme val="minor"/>
      </rPr>
      <t xml:space="preserve">-Metro Area: </t>
    </r>
    <r>
      <rPr>
        <sz val="12"/>
        <color theme="1"/>
        <rFont val="Calibri"/>
        <family val="2"/>
        <scheme val="minor"/>
      </rPr>
      <t>Minimum voting hours 5:00 p.m. to 8:00 p.m. (*Metro area includes the following Counties: Anoka, Carver, Chisago, Dakota, Hennepin, Isanti, Ramsey, Scott, Sherburne, Washington and Wright). Longer hours can be approved by resolution or petition of voters. See M.S. 205.175, subd. 3 for details.</t>
    </r>
  </si>
  <si>
    <r>
      <t xml:space="preserve">Counties produce polling place rosters for </t>
    </r>
    <r>
      <rPr>
        <i/>
        <sz val="12"/>
        <rFont val="Calibri"/>
        <family val="2"/>
        <scheme val="minor"/>
      </rPr>
      <t>Presidential Nomination Primary</t>
    </r>
    <r>
      <rPr>
        <sz val="12"/>
        <rFont val="Calibri"/>
        <family val="2"/>
        <scheme val="minor"/>
      </rPr>
      <t xml:space="preserve"> after completing all registration-related tasks. </t>
    </r>
    <r>
      <rPr>
        <i/>
        <sz val="12"/>
        <rFont val="Calibri"/>
        <family val="2"/>
        <scheme val="minor"/>
      </rPr>
      <t>Paper</t>
    </r>
    <r>
      <rPr>
        <sz val="12"/>
        <rFont val="Calibri"/>
        <family val="2"/>
        <scheme val="minor"/>
      </rPr>
      <t xml:space="preserve"> VRAs received by OSS by 5:00 p.m. on the 21st day before will be forwarded to appropriate counties as soon as possible. Also all </t>
    </r>
    <r>
      <rPr>
        <i/>
        <sz val="12"/>
        <rFont val="Calibri"/>
        <family val="2"/>
        <scheme val="minor"/>
      </rPr>
      <t>"online"</t>
    </r>
    <r>
      <rPr>
        <sz val="12"/>
        <rFont val="Calibri"/>
        <family val="2"/>
        <scheme val="minor"/>
      </rPr>
      <t xml:space="preserve"> VRAs received up until 11:59 p.m. on the 21st day </t>
    </r>
    <r>
      <rPr>
        <i/>
        <sz val="12"/>
        <rFont val="Calibri"/>
        <family val="2"/>
        <scheme val="minor"/>
      </rPr>
      <t>must be</t>
    </r>
    <r>
      <rPr>
        <sz val="12"/>
        <rFont val="Calibri"/>
        <family val="2"/>
        <scheme val="minor"/>
      </rPr>
      <t xml:space="preserve"> processed. Counties might not receive queued records until a couple days later (security checks). If the OSS is printing rosters, there are deadlines for "locking" the rosters.</t>
    </r>
  </si>
  <si>
    <r>
      <t xml:space="preserve">Last day for employee who is entitled to attend a major political party </t>
    </r>
    <r>
      <rPr>
        <i/>
        <sz val="12"/>
        <rFont val="Calibri"/>
        <family val="2"/>
        <scheme val="minor"/>
      </rPr>
      <t xml:space="preserve">precinct caucus </t>
    </r>
    <r>
      <rPr>
        <sz val="12"/>
        <rFont val="Calibri"/>
        <family val="2"/>
        <scheme val="minor"/>
      </rPr>
      <t>meetings to provide written notice to employer to be absent from work for the purpose of attending the caucus during the time for which the caucus is scheduled without penalty or deduction from salary or wages on account of the absence other than a deduction in salary for the time of absence from employment - at least 10 days' written notice.</t>
    </r>
  </si>
  <si>
    <r>
      <t xml:space="preserve">Presidents' Day Holiday: </t>
    </r>
    <r>
      <rPr>
        <sz val="12"/>
        <color theme="1"/>
        <rFont val="Calibri"/>
        <family val="2"/>
        <scheme val="minor"/>
      </rPr>
      <t>No public business shall be transacted, except in cases of necessity.</t>
    </r>
  </si>
  <si>
    <r>
      <t xml:space="preserve">Period of time to do public accuracy test of </t>
    </r>
    <r>
      <rPr>
        <i/>
        <sz val="12"/>
        <rFont val="Calibri"/>
        <family val="2"/>
        <scheme val="minor"/>
      </rPr>
      <t>April Uniform Election Day Special Elections</t>
    </r>
    <r>
      <rPr>
        <sz val="12"/>
        <rFont val="Calibri"/>
        <family val="2"/>
        <scheme val="minor"/>
      </rPr>
      <t xml:space="preserve"> voting equipment to include tabulator and/or assistive voting devices – at least 3 days before use. Publish notice at least two days </t>
    </r>
    <r>
      <rPr>
        <i/>
        <sz val="12"/>
        <rFont val="Calibri"/>
        <family val="2"/>
        <scheme val="minor"/>
      </rPr>
      <t xml:space="preserve">before </t>
    </r>
    <r>
      <rPr>
        <sz val="12"/>
        <rFont val="Calibri"/>
        <family val="2"/>
        <scheme val="minor"/>
      </rPr>
      <t>test.</t>
    </r>
  </si>
  <si>
    <r>
      <t xml:space="preserve">MACO </t>
    </r>
    <r>
      <rPr>
        <sz val="12"/>
        <color theme="1"/>
        <rFont val="Calibri"/>
        <family val="2"/>
        <scheme val="minor"/>
      </rPr>
      <t>Winter Conference - February 20-22, 2024</t>
    </r>
  </si>
  <si>
    <r>
      <t xml:space="preserve">Last day for OSS to transmit to each county auditor examples of any blank forms to be used for the </t>
    </r>
    <r>
      <rPr>
        <i/>
        <sz val="12"/>
        <rFont val="Calibri"/>
        <family val="2"/>
        <scheme val="minor"/>
      </rPr>
      <t>Presidential Nomination Primary</t>
    </r>
    <r>
      <rPr>
        <sz val="12"/>
        <rFont val="Calibri"/>
        <family val="2"/>
        <scheme val="minor"/>
      </rPr>
      <t xml:space="preserve"> - at least 14 days before every state election.</t>
    </r>
  </si>
  <si>
    <r>
      <t xml:space="preserve">Counties produce polling place rosters for </t>
    </r>
    <r>
      <rPr>
        <i/>
        <sz val="12"/>
        <rFont val="Calibri"/>
        <family val="2"/>
        <scheme val="minor"/>
      </rPr>
      <t>March Town</t>
    </r>
    <r>
      <rPr>
        <sz val="12"/>
        <rFont val="Calibri"/>
        <family val="2"/>
        <scheme val="minor"/>
      </rPr>
      <t xml:space="preserve"> elections after completing all registration-related tasks. </t>
    </r>
    <r>
      <rPr>
        <i/>
        <sz val="12"/>
        <rFont val="Calibri"/>
        <family val="2"/>
        <scheme val="minor"/>
      </rPr>
      <t>Paper</t>
    </r>
    <r>
      <rPr>
        <sz val="12"/>
        <rFont val="Calibri"/>
        <family val="2"/>
        <scheme val="minor"/>
      </rPr>
      <t xml:space="preserve"> VRAs received by OSS by 5:00 p.m. on the 21st day before will be forwarded to appropriate counties as soon as possible. Also all </t>
    </r>
    <r>
      <rPr>
        <i/>
        <sz val="12"/>
        <rFont val="Calibri"/>
        <family val="2"/>
        <scheme val="minor"/>
      </rPr>
      <t>"online"</t>
    </r>
    <r>
      <rPr>
        <sz val="12"/>
        <rFont val="Calibri"/>
        <family val="2"/>
        <scheme val="minor"/>
      </rPr>
      <t xml:space="preserve"> VRAs received up until 11:59 p.m. on the 21st day </t>
    </r>
    <r>
      <rPr>
        <i/>
        <sz val="12"/>
        <rFont val="Calibri"/>
        <family val="2"/>
        <scheme val="minor"/>
      </rPr>
      <t>must be</t>
    </r>
    <r>
      <rPr>
        <sz val="12"/>
        <rFont val="Calibri"/>
        <family val="2"/>
        <scheme val="minor"/>
      </rPr>
      <t xml:space="preserve"> processed. Counties might not receive queued records until a couple days later (security checks). If the OSS is printing rosters, there are deadlines for "locking" the rosters.</t>
    </r>
  </si>
  <si>
    <r>
      <t>Must appoint</t>
    </r>
    <r>
      <rPr>
        <i/>
        <sz val="12"/>
        <rFont val="Calibri"/>
        <family val="2"/>
        <scheme val="minor"/>
      </rPr>
      <t xml:space="preserve"> April Uniform Election Day Special Elections</t>
    </r>
    <r>
      <rPr>
        <sz val="12"/>
        <rFont val="Calibri"/>
        <family val="2"/>
        <scheme val="minor"/>
      </rPr>
      <t xml:space="preserve"> </t>
    </r>
    <r>
      <rPr>
        <i/>
        <sz val="12"/>
        <rFont val="Calibri"/>
        <family val="2"/>
        <scheme val="minor"/>
      </rPr>
      <t xml:space="preserve">absentee, mail and/or UOCAVA </t>
    </r>
    <r>
      <rPr>
        <sz val="12"/>
        <rFont val="Calibri"/>
        <family val="2"/>
        <scheme val="minor"/>
      </rPr>
      <t xml:space="preserve">(county appoints UOCAVA) ballot board members by the time they are to examine the voted ballot </t>
    </r>
    <r>
      <rPr>
        <i/>
        <sz val="12"/>
        <rFont val="Calibri"/>
        <family val="2"/>
        <scheme val="minor"/>
      </rPr>
      <t>return</t>
    </r>
    <r>
      <rPr>
        <sz val="12"/>
        <rFont val="Calibri"/>
        <family val="2"/>
        <scheme val="minor"/>
      </rPr>
      <t xml:space="preserve"> envelopes and mark them "accepted" or "rejected" - before voted ballots are returned.</t>
    </r>
  </si>
  <si>
    <r>
      <t xml:space="preserve">Municipality must not make a change to </t>
    </r>
    <r>
      <rPr>
        <i/>
        <sz val="12"/>
        <color theme="1"/>
        <rFont val="Calibri"/>
        <family val="2"/>
        <scheme val="minor"/>
      </rPr>
      <t>number or name of a street address</t>
    </r>
    <r>
      <rPr>
        <sz val="12"/>
        <color theme="1"/>
        <rFont val="Calibri"/>
        <family val="2"/>
        <scheme val="minor"/>
      </rPr>
      <t xml:space="preserve"> of existing residence effective during the 45 days prior to any election (April Uniform Election Day Special Election) which includes the affected residence.</t>
    </r>
  </si>
  <si>
    <r>
      <t xml:space="preserve">Provide for instruction of voters with a demonstration voting system in a public place for the six weeks immediately prior to the first election (April Uniform Election Day Special Elections) at which the </t>
    </r>
    <r>
      <rPr>
        <i/>
        <sz val="12"/>
        <color theme="1"/>
        <rFont val="Calibri"/>
        <family val="2"/>
        <scheme val="minor"/>
      </rPr>
      <t>new</t>
    </r>
    <r>
      <rPr>
        <sz val="12"/>
        <color theme="1"/>
        <rFont val="Calibri"/>
        <family val="2"/>
        <scheme val="minor"/>
      </rPr>
      <t xml:space="preserve"> voting system will be used.</t>
    </r>
  </si>
  <si>
    <r>
      <t xml:space="preserve">Last day to publish </t>
    </r>
    <r>
      <rPr>
        <i/>
        <sz val="12"/>
        <rFont val="Calibri"/>
        <family val="2"/>
        <scheme val="minor"/>
      </rPr>
      <t>March Town</t>
    </r>
    <r>
      <rPr>
        <sz val="12"/>
        <rFont val="Calibri"/>
        <family val="2"/>
        <scheme val="minor"/>
      </rPr>
      <t xml:space="preserve"> </t>
    </r>
    <r>
      <rPr>
        <i/>
        <sz val="12"/>
        <rFont val="Calibri"/>
        <family val="2"/>
        <scheme val="minor"/>
      </rPr>
      <t>municipal</t>
    </r>
    <r>
      <rPr>
        <sz val="12"/>
        <rFont val="Calibri"/>
        <family val="2"/>
        <scheme val="minor"/>
      </rPr>
      <t xml:space="preserve"> election </t>
    </r>
    <r>
      <rPr>
        <i/>
        <sz val="12"/>
        <rFont val="Calibri"/>
        <family val="2"/>
        <scheme val="minor"/>
      </rPr>
      <t xml:space="preserve">Notice to Voters </t>
    </r>
    <r>
      <rPr>
        <sz val="12"/>
        <rFont val="Calibri"/>
        <family val="2"/>
        <scheme val="minor"/>
      </rPr>
      <t>(replaces sample ballot)</t>
    </r>
    <r>
      <rPr>
        <i/>
        <sz val="12"/>
        <rFont val="Calibri"/>
        <family val="2"/>
        <scheme val="minor"/>
      </rPr>
      <t xml:space="preserve"> </t>
    </r>
    <r>
      <rPr>
        <sz val="12"/>
        <rFont val="Calibri"/>
        <family val="2"/>
        <scheme val="minor"/>
      </rPr>
      <t>pursuant to M.S. 204D.16(c)</t>
    </r>
    <r>
      <rPr>
        <i/>
        <sz val="12"/>
        <rFont val="Calibri"/>
        <family val="2"/>
        <scheme val="minor"/>
      </rPr>
      <t xml:space="preserve"> </t>
    </r>
    <r>
      <rPr>
        <sz val="12"/>
        <rFont val="Calibri"/>
        <family val="2"/>
        <scheme val="minor"/>
      </rPr>
      <t>(Optional for *non-metro towns) – at least two weeks before municipal election.</t>
    </r>
  </si>
  <si>
    <r>
      <t xml:space="preserve">Last day for town clerk to </t>
    </r>
    <r>
      <rPr>
        <i/>
        <sz val="12"/>
        <rFont val="Calibri"/>
        <family val="2"/>
        <scheme val="minor"/>
      </rPr>
      <t>publish</t>
    </r>
    <r>
      <rPr>
        <sz val="12"/>
        <rFont val="Calibri"/>
        <family val="2"/>
        <scheme val="minor"/>
      </rPr>
      <t xml:space="preserve"> </t>
    </r>
    <r>
      <rPr>
        <i/>
        <sz val="12"/>
        <rFont val="Calibri"/>
        <family val="2"/>
        <scheme val="minor"/>
      </rPr>
      <t>1st</t>
    </r>
    <r>
      <rPr>
        <sz val="12"/>
        <rFont val="Calibri"/>
        <family val="2"/>
        <scheme val="minor"/>
      </rPr>
      <t xml:space="preserve"> of 2 notices of </t>
    </r>
    <r>
      <rPr>
        <i/>
        <sz val="12"/>
        <rFont val="Calibri"/>
        <family val="2"/>
        <scheme val="minor"/>
      </rPr>
      <t xml:space="preserve">March Town </t>
    </r>
    <r>
      <rPr>
        <sz val="12"/>
        <rFont val="Calibri"/>
        <family val="2"/>
        <scheme val="minor"/>
      </rPr>
      <t>election. Optional for *non-metro towns – 2 weeks' published notice.</t>
    </r>
  </si>
  <si>
    <r>
      <t xml:space="preserve">A municipal </t>
    </r>
    <r>
      <rPr>
        <i/>
        <sz val="12"/>
        <rFont val="Calibri"/>
        <family val="2"/>
        <scheme val="minor"/>
      </rPr>
      <t>March Town</t>
    </r>
    <r>
      <rPr>
        <sz val="12"/>
        <rFont val="Calibri"/>
        <family val="2"/>
        <scheme val="minor"/>
      </rPr>
      <t xml:space="preserve"> </t>
    </r>
    <r>
      <rPr>
        <i/>
        <sz val="12"/>
        <rFont val="Calibri"/>
        <family val="2"/>
        <scheme val="minor"/>
      </rPr>
      <t>sample ballot</t>
    </r>
    <r>
      <rPr>
        <sz val="12"/>
        <rFont val="Calibri"/>
        <family val="2"/>
        <scheme val="minor"/>
      </rPr>
      <t xml:space="preserve"> shall be posted and </t>
    </r>
    <r>
      <rPr>
        <i/>
        <sz val="12"/>
        <rFont val="Calibri"/>
        <family val="2"/>
        <scheme val="minor"/>
      </rPr>
      <t xml:space="preserve">made available for public inspection </t>
    </r>
    <r>
      <rPr>
        <sz val="12"/>
        <rFont val="Calibri"/>
        <family val="2"/>
        <scheme val="minor"/>
      </rPr>
      <t xml:space="preserve">in the clerk's office (and posted in </t>
    </r>
    <r>
      <rPr>
        <i/>
        <sz val="12"/>
        <rFont val="Calibri"/>
        <family val="2"/>
        <scheme val="minor"/>
      </rPr>
      <t>each</t>
    </r>
    <r>
      <rPr>
        <sz val="12"/>
        <rFont val="Calibri"/>
        <family val="2"/>
        <scheme val="minor"/>
      </rPr>
      <t xml:space="preserve"> polling place on election day) - at least 2 weeks before the election.</t>
    </r>
  </si>
  <si>
    <r>
      <t xml:space="preserve">The chair of each Major Political Party must submit to the OSS the names of any write-in candidates, if any, to be counted for that party on their </t>
    </r>
    <r>
      <rPr>
        <i/>
        <sz val="12"/>
        <rFont val="Calibri"/>
        <family val="2"/>
        <scheme val="minor"/>
      </rPr>
      <t>Presidential Nomination Primary</t>
    </r>
    <r>
      <rPr>
        <sz val="12"/>
        <rFont val="Calibri"/>
        <family val="2"/>
        <scheme val="minor"/>
      </rPr>
      <t>. The party must have requested that there be a "write-in" item on their ballot at least 63 days before the election - no later than 7 days before the presidential primary.</t>
    </r>
  </si>
  <si>
    <r>
      <t xml:space="preserve">PRECINCT CAUCUSES. </t>
    </r>
    <r>
      <rPr>
        <sz val="12"/>
        <color theme="1"/>
        <rFont val="Calibri"/>
        <family val="2"/>
        <scheme val="minor"/>
      </rPr>
      <t>This date is statutorily provided for precinct caucuses for the Major Political Parties (2024 major parties are Legal Marijuana Now, Democratic-Farmer-Labor and Republican) - at 7:00 p.m. on a date chosen by the parties before March 1st of the previous odd-numbered year (major political parties control the proceedings of their caucus--all questions regarding process are directed to the parties themselves).</t>
    </r>
  </si>
  <si>
    <r>
      <t>PRECINCT CAUCUSES.</t>
    </r>
    <r>
      <rPr>
        <sz val="12"/>
        <color theme="1"/>
        <rFont val="Calibri"/>
        <family val="2"/>
        <scheme val="minor"/>
      </rPr>
      <t xml:space="preserve"> No special taxing district governing body, school board, county board of commissioners, town board or city council may conduct a public meeting or elementary or secondary school sponsored events can happen after 6:00 p.m. - on the day of major political party precinct caucus meetings.</t>
    </r>
  </si>
  <si>
    <r>
      <t xml:space="preserve">PRECINCT CAUCUSES: </t>
    </r>
    <r>
      <rPr>
        <sz val="12"/>
        <rFont val="Calibri"/>
        <family val="2"/>
        <scheme val="minor"/>
      </rPr>
      <t>Every employee who is entitled to attend a major political party precinct caucus is entitled, after giving the employer at least 10 days' written notice, to be absent from work for the purpose of attending during the time the caucus is scheduled without penalty or deduction from salary or wages, other than a deduction in salary for the time of absence from employment.</t>
    </r>
  </si>
  <si>
    <r>
      <t xml:space="preserve">Last day to provide written notice of </t>
    </r>
    <r>
      <rPr>
        <i/>
        <sz val="12"/>
        <rFont val="Calibri"/>
        <family val="2"/>
        <scheme val="minor"/>
      </rPr>
      <t>May Uniform Election Date</t>
    </r>
    <r>
      <rPr>
        <sz val="12"/>
        <rFont val="Calibri"/>
        <family val="2"/>
        <scheme val="minor"/>
      </rPr>
      <t xml:space="preserve"> special and/or mail elections to auditor (if notice is not provided earlier than this date). Last day to provide notice of special election </t>
    </r>
    <r>
      <rPr>
        <i/>
        <sz val="12"/>
        <rFont val="Calibri"/>
        <family val="2"/>
        <scheme val="minor"/>
      </rPr>
      <t>cancellation.</t>
    </r>
    <r>
      <rPr>
        <sz val="12"/>
        <rFont val="Calibri"/>
        <family val="2"/>
        <scheme val="minor"/>
      </rPr>
      <t xml:space="preserve"> Last day for auditor to notify OSS of special and/or mail elections by scheduling the election in SVRS – at least 74 days before election.</t>
    </r>
  </si>
  <si>
    <r>
      <t xml:space="preserve"> Absentee offices open at least 9 a.m. to 3 p.m. for </t>
    </r>
    <r>
      <rPr>
        <i/>
        <sz val="12"/>
        <rFont val="Calibri"/>
        <family val="2"/>
        <scheme val="minor"/>
      </rPr>
      <t xml:space="preserve">Presidential Nomination Primary </t>
    </r>
    <r>
      <rPr>
        <sz val="12"/>
        <rFont val="Calibri"/>
        <family val="2"/>
        <scheme val="minor"/>
      </rPr>
      <t>voting.  – Saturday before election.</t>
    </r>
  </si>
  <si>
    <r>
      <t xml:space="preserve">Last day for election judges to secure </t>
    </r>
    <r>
      <rPr>
        <i/>
        <sz val="12"/>
        <rFont val="Calibri"/>
        <family val="2"/>
        <scheme val="minor"/>
      </rPr>
      <t>Presidential Nomination Primary</t>
    </r>
    <r>
      <rPr>
        <sz val="12"/>
        <rFont val="Calibri"/>
        <family val="2"/>
        <scheme val="minor"/>
      </rPr>
      <t xml:space="preserve"> supplies from clerk – no later than 9:00 p.m. the day before the election.</t>
    </r>
  </si>
  <si>
    <r>
      <t xml:space="preserve">Presidential Nomination Primary Day: </t>
    </r>
    <r>
      <rPr>
        <sz val="12"/>
        <rFont val="Calibri"/>
        <family val="2"/>
        <scheme val="minor"/>
      </rPr>
      <t xml:space="preserve">A </t>
    </r>
    <r>
      <rPr>
        <i/>
        <sz val="12"/>
        <rFont val="Calibri"/>
        <family val="2"/>
        <scheme val="minor"/>
      </rPr>
      <t>Presidential Nomination Primary</t>
    </r>
    <r>
      <rPr>
        <sz val="12"/>
        <rFont val="Calibri"/>
        <family val="2"/>
        <scheme val="minor"/>
      </rPr>
      <t xml:space="preserve"> must be held each year in which a president and vice president of the US are to be nominated and elected. If the major parties do not jointly submit a different date by March 1 in a year prior to a presidential election year, the presidential nomination primary must be held on the first Tuesday in March in the year of the presidential election.</t>
    </r>
  </si>
  <si>
    <r>
      <t xml:space="preserve">Presidential Nomination Primary Day: </t>
    </r>
    <r>
      <rPr>
        <sz val="12"/>
        <color theme="1"/>
        <rFont val="Calibri"/>
        <family val="2"/>
        <scheme val="minor"/>
      </rPr>
      <t xml:space="preserve">No public meetings (when </t>
    </r>
    <r>
      <rPr>
        <i/>
        <sz val="12"/>
        <color theme="1"/>
        <rFont val="Calibri"/>
        <family val="2"/>
        <scheme val="minor"/>
      </rPr>
      <t>an</t>
    </r>
    <r>
      <rPr>
        <sz val="12"/>
        <color theme="1"/>
        <rFont val="Calibri"/>
        <family val="2"/>
        <scheme val="minor"/>
      </rPr>
      <t xml:space="preserve"> election is being held within jurisdiction) or school events (when a </t>
    </r>
    <r>
      <rPr>
        <i/>
        <sz val="12"/>
        <color theme="1"/>
        <rFont val="Calibri"/>
        <family val="2"/>
        <scheme val="minor"/>
      </rPr>
      <t>regularly</t>
    </r>
    <r>
      <rPr>
        <sz val="12"/>
        <color theme="1"/>
        <rFont val="Calibri"/>
        <family val="2"/>
        <scheme val="minor"/>
      </rPr>
      <t xml:space="preserve"> scheduled election is being held within jurisdiction) between 6:00 p.m. and 8:00 p.m.</t>
    </r>
  </si>
  <si>
    <r>
      <rPr>
        <b/>
        <sz val="12"/>
        <rFont val="Calibri"/>
        <family val="2"/>
        <scheme val="minor"/>
      </rPr>
      <t>Presidential Nomination Primary Day</t>
    </r>
    <r>
      <rPr>
        <sz val="12"/>
        <rFont val="Calibri"/>
        <family val="2"/>
        <scheme val="minor"/>
      </rPr>
      <t>: Agent delivery of absentee ballots to a voter who would have difficulty getting to the polls because of incapacitating health reasons, or who is disabled, or who is a patient of a health care facility, a resident of a facility providing assisted living services, a participant in a residential program for adults or a resident of a shelter for battered women. The agent must have a preexisting relationship with the voter - During the 7 days preceding an election and until 8:00 p.m. on Election Day.</t>
    </r>
  </si>
  <si>
    <r>
      <rPr>
        <b/>
        <sz val="12"/>
        <rFont val="Calibri"/>
        <family val="2"/>
        <scheme val="minor"/>
      </rPr>
      <t>Presidential Nomination Primary Day:</t>
    </r>
    <r>
      <rPr>
        <sz val="12"/>
        <rFont val="Calibri"/>
        <family val="2"/>
        <scheme val="minor"/>
      </rPr>
      <t xml:space="preserve"> Returned Absentee Ballots can be returned by the voter or agent, in person, until 8:00 p.m. If delivered by mail or a package delivery service, ballot must arrive by 8:00 p.m. Absentee Ballots must be returned to county or local clerk's office listed in the return address of the Absentee Ballot return envelope. Absentee Ballots are NOT to be returned to the polling place.</t>
    </r>
  </si>
  <si>
    <r>
      <t xml:space="preserve">Election Judges </t>
    </r>
    <r>
      <rPr>
        <i/>
        <sz val="12"/>
        <rFont val="Calibri"/>
        <family val="2"/>
        <scheme val="minor"/>
      </rPr>
      <t>must</t>
    </r>
    <r>
      <rPr>
        <sz val="12"/>
        <rFont val="Calibri"/>
        <family val="2"/>
        <scheme val="minor"/>
      </rPr>
      <t xml:space="preserve"> return </t>
    </r>
    <r>
      <rPr>
        <i/>
        <sz val="12"/>
        <rFont val="Calibri"/>
        <family val="2"/>
        <scheme val="minor"/>
      </rPr>
      <t>Presidential Nomination Primary</t>
    </r>
    <r>
      <rPr>
        <sz val="12"/>
        <rFont val="Calibri"/>
        <family val="2"/>
        <scheme val="minor"/>
      </rPr>
      <t xml:space="preserve"> materials to clerk’s office – within 24 hours of the end of the hours for voting.</t>
    </r>
  </si>
  <si>
    <r>
      <t xml:space="preserve">County election offices begin to investigate returned PVCs, to challenge appropriate registration records and to mail notices to those voting in wrong precincts of </t>
    </r>
    <r>
      <rPr>
        <i/>
        <sz val="12"/>
        <rFont val="Calibri"/>
        <family val="2"/>
        <scheme val="minor"/>
      </rPr>
      <t>Presidential Nomination Primary</t>
    </r>
    <r>
      <rPr>
        <sz val="12"/>
        <rFont val="Calibri"/>
        <family val="2"/>
        <scheme val="minor"/>
      </rPr>
      <t xml:space="preserve"> election day registrants.</t>
    </r>
  </si>
  <si>
    <r>
      <t xml:space="preserve">Counties enter </t>
    </r>
    <r>
      <rPr>
        <i/>
        <sz val="12"/>
        <rFont val="Calibri"/>
        <family val="2"/>
        <scheme val="minor"/>
      </rPr>
      <t>Presidential Nomination Primary</t>
    </r>
    <r>
      <rPr>
        <sz val="12"/>
        <rFont val="Calibri"/>
        <family val="2"/>
        <scheme val="minor"/>
      </rPr>
      <t xml:space="preserve"> </t>
    </r>
    <r>
      <rPr>
        <i/>
        <sz val="12"/>
        <rFont val="Calibri"/>
        <family val="2"/>
        <scheme val="minor"/>
      </rPr>
      <t>EDRs</t>
    </r>
    <r>
      <rPr>
        <sz val="12"/>
        <rFont val="Calibri"/>
        <family val="2"/>
        <scheme val="minor"/>
      </rPr>
      <t xml:space="preserve"> into SVRS within 42 days, unless the county notifies OSS </t>
    </r>
    <r>
      <rPr>
        <i/>
        <sz val="12"/>
        <rFont val="Calibri"/>
        <family val="2"/>
        <scheme val="minor"/>
      </rPr>
      <t>before</t>
    </r>
    <r>
      <rPr>
        <sz val="12"/>
        <rFont val="Calibri"/>
        <family val="2"/>
        <scheme val="minor"/>
      </rPr>
      <t xml:space="preserve"> deadline. Upon </t>
    </r>
    <r>
      <rPr>
        <i/>
        <sz val="12"/>
        <rFont val="Calibri"/>
        <family val="2"/>
        <scheme val="minor"/>
      </rPr>
      <t>receipt,</t>
    </r>
    <r>
      <rPr>
        <sz val="12"/>
        <rFont val="Calibri"/>
        <family val="2"/>
        <scheme val="minor"/>
      </rPr>
      <t xml:space="preserve"> the OSS must extend deadline by an additional 28 days - 42 days after the election. </t>
    </r>
    <r>
      <rPr>
        <i/>
        <sz val="12"/>
        <rFont val="Calibri"/>
        <family val="2"/>
        <scheme val="minor"/>
      </rPr>
      <t>Special Note for March Town Election precincts:</t>
    </r>
    <r>
      <rPr>
        <sz val="12"/>
        <rFont val="Calibri"/>
        <family val="2"/>
        <scheme val="minor"/>
      </rPr>
      <t xml:space="preserve"> EDRs must be entered within 24 hours of election so names are on rosters the next week.</t>
    </r>
  </si>
  <si>
    <r>
      <t xml:space="preserve">Last day for election judges to secure </t>
    </r>
    <r>
      <rPr>
        <i/>
        <sz val="12"/>
        <rFont val="Calibri"/>
        <family val="2"/>
        <scheme val="minor"/>
      </rPr>
      <t>March Town</t>
    </r>
    <r>
      <rPr>
        <sz val="12"/>
        <rFont val="Calibri"/>
        <family val="2"/>
        <scheme val="minor"/>
      </rPr>
      <t xml:space="preserve"> election supplies from clerk – no later than 9:00 p.m. the day before the election.</t>
    </r>
  </si>
  <si>
    <r>
      <t xml:space="preserve">March Town Election Day: </t>
    </r>
    <r>
      <rPr>
        <sz val="12"/>
        <color theme="1"/>
        <rFont val="Calibri"/>
        <family val="2"/>
        <scheme val="minor"/>
      </rPr>
      <t>2nd Tuesday in March.</t>
    </r>
  </si>
  <si>
    <r>
      <t xml:space="preserve">March Town Election Day: </t>
    </r>
    <r>
      <rPr>
        <sz val="12"/>
        <color theme="1"/>
        <rFont val="Calibri"/>
        <family val="2"/>
        <scheme val="minor"/>
      </rPr>
      <t xml:space="preserve">No public meetings (when </t>
    </r>
    <r>
      <rPr>
        <i/>
        <sz val="12"/>
        <color theme="1"/>
        <rFont val="Calibri"/>
        <family val="2"/>
        <scheme val="minor"/>
      </rPr>
      <t>an</t>
    </r>
    <r>
      <rPr>
        <sz val="12"/>
        <color theme="1"/>
        <rFont val="Calibri"/>
        <family val="2"/>
        <scheme val="minor"/>
      </rPr>
      <t xml:space="preserve"> election is being held within jurisdiction) or school events (when a </t>
    </r>
    <r>
      <rPr>
        <i/>
        <sz val="12"/>
        <color theme="1"/>
        <rFont val="Calibri"/>
        <family val="2"/>
        <scheme val="minor"/>
      </rPr>
      <t>regularly</t>
    </r>
    <r>
      <rPr>
        <sz val="12"/>
        <color theme="1"/>
        <rFont val="Calibri"/>
        <family val="2"/>
        <scheme val="minor"/>
      </rPr>
      <t xml:space="preserve"> scheduled election is being held within jurisdiction) between 6:00 p.m. and 8:00 p.m.</t>
    </r>
  </si>
  <si>
    <r>
      <rPr>
        <b/>
        <sz val="12"/>
        <rFont val="Calibri"/>
        <family val="2"/>
        <scheme val="minor"/>
      </rPr>
      <t>March Town Election Day</t>
    </r>
    <r>
      <rPr>
        <sz val="12"/>
        <rFont val="Calibri"/>
        <family val="2"/>
        <scheme val="minor"/>
      </rPr>
      <t>: Agent delivery of absentee ballots to a voter who would have difficulty getting to the polls because of incapacitating health reasons, or who is disabled, or who is a patient of a health care facility, a resident of a facility providing assisted living services, a participant in a residential program for adults or a resident of a shelter for battered women. The agent must have a preexisting relationship with the voter - During the 7 days preceding an election and until 8:00 p.m. on Election Day.</t>
    </r>
  </si>
  <si>
    <r>
      <rPr>
        <b/>
        <sz val="12"/>
        <rFont val="Calibri"/>
        <family val="2"/>
        <scheme val="minor"/>
      </rPr>
      <t>March Town Election Day:</t>
    </r>
    <r>
      <rPr>
        <sz val="12"/>
        <rFont val="Calibri"/>
        <family val="2"/>
        <scheme val="minor"/>
      </rPr>
      <t xml:space="preserve"> Returned Absentee Ballots can be returned by the voter or agent, in person, until 8:00 p.m. If delivered by mail or a package delivery service, ballot must arrive by 8:00 p.m. Absentee Ballots must be returned to county or local clerk's office listed in the return address of the Absentee Ballot return envelope. Absentee Ballots are NOT to be returned to the polling place.</t>
    </r>
  </si>
  <si>
    <r>
      <t xml:space="preserve">Election Judges </t>
    </r>
    <r>
      <rPr>
        <i/>
        <sz val="12"/>
        <rFont val="Calibri"/>
        <family val="2"/>
        <scheme val="minor"/>
      </rPr>
      <t>must</t>
    </r>
    <r>
      <rPr>
        <sz val="12"/>
        <rFont val="Calibri"/>
        <family val="2"/>
        <scheme val="minor"/>
      </rPr>
      <t xml:space="preserve"> return </t>
    </r>
    <r>
      <rPr>
        <i/>
        <sz val="12"/>
        <rFont val="Calibri"/>
        <family val="2"/>
        <scheme val="minor"/>
      </rPr>
      <t>March Town</t>
    </r>
    <r>
      <rPr>
        <sz val="12"/>
        <rFont val="Calibri"/>
        <family val="2"/>
        <scheme val="minor"/>
      </rPr>
      <t xml:space="preserve"> election materials to clerk’s office – within 24 hours of the end of the hours for voting.</t>
    </r>
  </si>
  <si>
    <r>
      <t xml:space="preserve">County election offices begin to investigate returned PVCs, to challenge appropriate registration records and to mail notices to those voting in wrong precincts of </t>
    </r>
    <r>
      <rPr>
        <i/>
        <sz val="12"/>
        <rFont val="Calibri"/>
        <family val="2"/>
        <scheme val="minor"/>
      </rPr>
      <t>March Town</t>
    </r>
    <r>
      <rPr>
        <sz val="12"/>
        <rFont val="Calibri"/>
        <family val="2"/>
        <scheme val="minor"/>
      </rPr>
      <t xml:space="preserve"> election day registrants.</t>
    </r>
  </si>
  <si>
    <r>
      <t xml:space="preserve">Counties enter </t>
    </r>
    <r>
      <rPr>
        <i/>
        <sz val="12"/>
        <rFont val="Calibri"/>
        <family val="2"/>
        <scheme val="minor"/>
      </rPr>
      <t>March Town</t>
    </r>
    <r>
      <rPr>
        <sz val="12"/>
        <rFont val="Calibri"/>
        <family val="2"/>
        <scheme val="minor"/>
      </rPr>
      <t xml:space="preserve"> </t>
    </r>
    <r>
      <rPr>
        <i/>
        <sz val="12"/>
        <rFont val="Calibri"/>
        <family val="2"/>
        <scheme val="minor"/>
      </rPr>
      <t>EDRs</t>
    </r>
    <r>
      <rPr>
        <sz val="12"/>
        <rFont val="Calibri"/>
        <family val="2"/>
        <scheme val="minor"/>
      </rPr>
      <t xml:space="preserve"> into SVRS within 42 days, unless the county notifies OSS </t>
    </r>
    <r>
      <rPr>
        <i/>
        <sz val="12"/>
        <rFont val="Calibri"/>
        <family val="2"/>
        <scheme val="minor"/>
      </rPr>
      <t>before</t>
    </r>
    <r>
      <rPr>
        <sz val="12"/>
        <rFont val="Calibri"/>
        <family val="2"/>
        <scheme val="minor"/>
      </rPr>
      <t xml:space="preserve"> deadline. Upon </t>
    </r>
    <r>
      <rPr>
        <i/>
        <sz val="12"/>
        <rFont val="Calibri"/>
        <family val="2"/>
        <scheme val="minor"/>
      </rPr>
      <t>receipt,</t>
    </r>
    <r>
      <rPr>
        <sz val="12"/>
        <rFont val="Calibri"/>
        <family val="2"/>
        <scheme val="minor"/>
      </rPr>
      <t xml:space="preserve"> the OSS must extend deadline by an additional 28 days - 42 days after the election.</t>
    </r>
  </si>
  <si>
    <r>
      <t xml:space="preserve">Last day for town board to canvass </t>
    </r>
    <r>
      <rPr>
        <i/>
        <sz val="12"/>
        <rFont val="Calibri"/>
        <family val="2"/>
        <scheme val="minor"/>
      </rPr>
      <t>March Town</t>
    </r>
    <r>
      <rPr>
        <sz val="12"/>
        <rFont val="Calibri"/>
        <family val="2"/>
        <scheme val="minor"/>
      </rPr>
      <t xml:space="preserve"> election results. Town sends certified official results to county – within 2 days of election.</t>
    </r>
  </si>
  <si>
    <r>
      <t xml:space="preserve">Last day to post on OSS, county and jurisdiction websites the location, days and times of absentee/early voting locations for the </t>
    </r>
    <r>
      <rPr>
        <i/>
        <sz val="12"/>
        <rFont val="Calibri"/>
        <family val="2"/>
        <scheme val="minor"/>
      </rPr>
      <t>May Uniform Election Day Special Election</t>
    </r>
    <r>
      <rPr>
        <sz val="12"/>
        <rFont val="Calibri"/>
        <family val="2"/>
        <scheme val="minor"/>
      </rPr>
      <t>. If municipality does not have a website, notice is published - at least 14 days before the first day of absentee voting.</t>
    </r>
  </si>
  <si>
    <r>
      <t xml:space="preserve">Last day to send a May Uniform Election Day Special Election absentee ballot </t>
    </r>
    <r>
      <rPr>
        <i/>
        <sz val="12"/>
        <color theme="1"/>
        <rFont val="Calibri"/>
        <family val="2"/>
        <scheme val="minor"/>
      </rPr>
      <t>application</t>
    </r>
    <r>
      <rPr>
        <sz val="12"/>
        <color theme="1"/>
        <rFont val="Calibri"/>
        <family val="2"/>
        <scheme val="minor"/>
      </rPr>
      <t xml:space="preserve"> to each person on the list of voters who have applied to automatically receive an absentee ballot application – at least 60 days before the election.</t>
    </r>
  </si>
  <si>
    <r>
      <t xml:space="preserve">Last day for all </t>
    </r>
    <r>
      <rPr>
        <i/>
        <sz val="12"/>
        <rFont val="Calibri"/>
        <family val="2"/>
        <scheme val="minor"/>
      </rPr>
      <t>March Town</t>
    </r>
    <r>
      <rPr>
        <sz val="12"/>
        <rFont val="Calibri"/>
        <family val="2"/>
        <scheme val="minor"/>
      </rPr>
      <t xml:space="preserve"> candidates/committees to file </t>
    </r>
    <r>
      <rPr>
        <i/>
        <sz val="12"/>
        <rFont val="Calibri"/>
        <family val="2"/>
        <scheme val="minor"/>
      </rPr>
      <t>Campaign Financial Report Certification of Filing.</t>
    </r>
    <r>
      <rPr>
        <sz val="12"/>
        <rFont val="Calibri"/>
        <family val="2"/>
        <scheme val="minor"/>
      </rPr>
      <t xml:space="preserve"> A town clerk who issues a certificate of election to a candidate who has not certified that all reports required have been filed is guilty of a misdemeanor</t>
    </r>
    <r>
      <rPr>
        <i/>
        <sz val="12"/>
        <rFont val="Calibri"/>
        <family val="2"/>
        <scheme val="minor"/>
      </rPr>
      <t xml:space="preserve"> – </t>
    </r>
    <r>
      <rPr>
        <sz val="12"/>
        <rFont val="Calibri"/>
        <family val="2"/>
        <scheme val="minor"/>
      </rPr>
      <t>no later than 7 days after the general or special election.</t>
    </r>
  </si>
  <si>
    <r>
      <t xml:space="preserve">Bad weather alternate date for </t>
    </r>
    <r>
      <rPr>
        <i/>
        <sz val="12"/>
        <rFont val="Calibri"/>
        <family val="2"/>
        <scheme val="minor"/>
      </rPr>
      <t>March Town</t>
    </r>
    <r>
      <rPr>
        <sz val="12"/>
        <rFont val="Calibri"/>
        <family val="2"/>
        <scheme val="minor"/>
      </rPr>
      <t xml:space="preserve"> election and annual town meeting – third Tuesday in March.</t>
    </r>
  </si>
  <si>
    <r>
      <t xml:space="preserve">Last day for </t>
    </r>
    <r>
      <rPr>
        <i/>
        <sz val="12"/>
        <rFont val="Calibri"/>
        <family val="2"/>
        <scheme val="minor"/>
      </rPr>
      <t>March Town</t>
    </r>
    <r>
      <rPr>
        <sz val="12"/>
        <rFont val="Calibri"/>
        <family val="2"/>
        <scheme val="minor"/>
      </rPr>
      <t xml:space="preserve"> election candidate to request a recount and/or provide a notice of contest of results. If there is a recount, the contest notification deadline is within 7 days of the recount-canvass meeting – by 5:00 p.m. (</t>
    </r>
    <r>
      <rPr>
        <i/>
        <sz val="12"/>
        <rFont val="Calibri"/>
        <family val="2"/>
        <scheme val="minor"/>
      </rPr>
      <t>recount</t>
    </r>
    <r>
      <rPr>
        <sz val="12"/>
        <rFont val="Calibri"/>
        <family val="2"/>
        <scheme val="minor"/>
      </rPr>
      <t xml:space="preserve"> request has time deadline) on the 7th day of the </t>
    </r>
    <r>
      <rPr>
        <i/>
        <sz val="12"/>
        <rFont val="Calibri"/>
        <family val="2"/>
        <scheme val="minor"/>
      </rPr>
      <t>canvass</t>
    </r>
    <r>
      <rPr>
        <sz val="12"/>
        <rFont val="Calibri"/>
        <family val="2"/>
        <scheme val="minor"/>
      </rPr>
      <t xml:space="preserve"> of special or general election.</t>
    </r>
  </si>
  <si>
    <r>
      <t xml:space="preserve">First day to issue </t>
    </r>
    <r>
      <rPr>
        <i/>
        <sz val="12"/>
        <rFont val="Calibri"/>
        <family val="2"/>
        <scheme val="minor"/>
      </rPr>
      <t>March Town</t>
    </r>
    <r>
      <rPr>
        <sz val="12"/>
        <rFont val="Calibri"/>
        <family val="2"/>
        <scheme val="minor"/>
      </rPr>
      <t xml:space="preserve"> certificates of elections – after the time for contesting elections has passed. </t>
    </r>
    <r>
      <rPr>
        <i/>
        <sz val="12"/>
        <rFont val="Calibri"/>
        <family val="2"/>
        <scheme val="minor"/>
      </rPr>
      <t xml:space="preserve">M.S. 205.185, subd. 3(b). </t>
    </r>
    <r>
      <rPr>
        <sz val="12"/>
        <rFont val="Calibri"/>
        <family val="2"/>
        <scheme val="minor"/>
      </rPr>
      <t xml:space="preserve">(Clerk issues certificate of election to winning candidates if: 1) Candidate has submitted a </t>
    </r>
    <r>
      <rPr>
        <i/>
        <sz val="12"/>
        <rFont val="Calibri"/>
        <family val="2"/>
        <scheme val="minor"/>
      </rPr>
      <t xml:space="preserve">Campaign Financial Report Certification of Filing </t>
    </r>
    <r>
      <rPr>
        <sz val="12"/>
        <rFont val="Calibri"/>
        <family val="2"/>
        <scheme val="minor"/>
      </rPr>
      <t xml:space="preserve">form. </t>
    </r>
    <r>
      <rPr>
        <i/>
        <sz val="12"/>
        <rFont val="Calibri"/>
        <family val="2"/>
        <scheme val="minor"/>
      </rPr>
      <t xml:space="preserve">M.S. 211A.05, subd. 1; </t>
    </r>
    <r>
      <rPr>
        <sz val="12"/>
        <rFont val="Calibri"/>
        <family val="2"/>
        <scheme val="minor"/>
      </rPr>
      <t>2) The losing candidate has not requested a recount.</t>
    </r>
    <r>
      <rPr>
        <i/>
        <sz val="12"/>
        <rFont val="Calibri"/>
        <family val="2"/>
        <scheme val="minor"/>
      </rPr>
      <t xml:space="preserve"> M.S. 204C.36; 205.185, subd. 4</t>
    </r>
    <r>
      <rPr>
        <sz val="12"/>
        <rFont val="Calibri"/>
        <family val="2"/>
        <scheme val="minor"/>
      </rPr>
      <t>; 3) A notice of contest has not been filed.</t>
    </r>
  </si>
  <si>
    <r>
      <t xml:space="preserve">Elected </t>
    </r>
    <r>
      <rPr>
        <i/>
        <sz val="12"/>
        <rFont val="Calibri"/>
        <family val="2"/>
        <scheme val="minor"/>
      </rPr>
      <t>March Town</t>
    </r>
    <r>
      <rPr>
        <sz val="12"/>
        <rFont val="Calibri"/>
        <family val="2"/>
        <scheme val="minor"/>
      </rPr>
      <t xml:space="preserve"> officers to file oath of office - within 10 days of receiving certificate of election.</t>
    </r>
  </si>
  <si>
    <r>
      <t xml:space="preserve">New municipal clerk elected at </t>
    </r>
    <r>
      <rPr>
        <i/>
        <sz val="12"/>
        <rFont val="Calibri"/>
        <family val="2"/>
        <scheme val="minor"/>
      </rPr>
      <t>March Town</t>
    </r>
    <r>
      <rPr>
        <sz val="12"/>
        <rFont val="Calibri"/>
        <family val="2"/>
        <scheme val="minor"/>
      </rPr>
      <t xml:space="preserve"> elections must successfully complete an initial municipal clerk election administration training course and must remain </t>
    </r>
    <r>
      <rPr>
        <i/>
        <sz val="12"/>
        <rFont val="Calibri"/>
        <family val="2"/>
        <scheme val="minor"/>
      </rPr>
      <t>certified</t>
    </r>
    <r>
      <rPr>
        <sz val="12"/>
        <rFont val="Calibri"/>
        <family val="2"/>
        <scheme val="minor"/>
      </rPr>
      <t xml:space="preserve"> to administer </t>
    </r>
    <r>
      <rPr>
        <i/>
        <sz val="12"/>
        <rFont val="Calibri"/>
        <family val="2"/>
        <scheme val="minor"/>
      </rPr>
      <t>any</t>
    </r>
    <r>
      <rPr>
        <sz val="12"/>
        <rFont val="Calibri"/>
        <family val="2"/>
        <scheme val="minor"/>
      </rPr>
      <t xml:space="preserve"> election. Certification of municipal clerks is managed and documented by the </t>
    </r>
    <r>
      <rPr>
        <i/>
        <sz val="12"/>
        <rFont val="Calibri"/>
        <family val="2"/>
        <scheme val="minor"/>
      </rPr>
      <t>county</t>
    </r>
    <r>
      <rPr>
        <sz val="12"/>
        <rFont val="Calibri"/>
        <family val="2"/>
        <scheme val="minor"/>
      </rPr>
      <t>.</t>
    </r>
  </si>
  <si>
    <r>
      <t xml:space="preserve">First day for federal, state and county candidates to </t>
    </r>
    <r>
      <rPr>
        <i/>
        <sz val="12"/>
        <color theme="1"/>
        <rFont val="Calibri"/>
        <family val="2"/>
        <scheme val="minor"/>
      </rPr>
      <t>prepare and sign</t>
    </r>
    <r>
      <rPr>
        <sz val="12"/>
        <color theme="1"/>
        <rFont val="Calibri"/>
        <family val="2"/>
        <scheme val="minor"/>
      </rPr>
      <t xml:space="preserve"> </t>
    </r>
    <r>
      <rPr>
        <i/>
        <sz val="12"/>
        <color theme="1"/>
        <rFont val="Calibri"/>
        <family val="2"/>
        <scheme val="minor"/>
      </rPr>
      <t>affidavits of candidacy</t>
    </r>
    <r>
      <rPr>
        <sz val="12"/>
        <color theme="1"/>
        <rFont val="Calibri"/>
        <family val="2"/>
        <scheme val="minor"/>
      </rPr>
      <t xml:space="preserve"> - during the 60 day period prior to the first filing date.</t>
    </r>
  </si>
  <si>
    <r>
      <t xml:space="preserve">Period of time to do public accuracy test of </t>
    </r>
    <r>
      <rPr>
        <i/>
        <sz val="12"/>
        <rFont val="Calibri"/>
        <family val="2"/>
        <scheme val="minor"/>
      </rPr>
      <t>May Uniform Election Day Special Elections</t>
    </r>
    <r>
      <rPr>
        <sz val="12"/>
        <rFont val="Calibri"/>
        <family val="2"/>
        <scheme val="minor"/>
      </rPr>
      <t xml:space="preserve"> voting equipment to include tabulator and/or assistive voting devices – at least 3 days before use. Publish notice at least two days </t>
    </r>
    <r>
      <rPr>
        <i/>
        <sz val="12"/>
        <rFont val="Calibri"/>
        <family val="2"/>
        <scheme val="minor"/>
      </rPr>
      <t xml:space="preserve">before </t>
    </r>
    <r>
      <rPr>
        <sz val="12"/>
        <rFont val="Calibri"/>
        <family val="2"/>
        <scheme val="minor"/>
      </rPr>
      <t>test.</t>
    </r>
  </si>
  <si>
    <r>
      <t>Must appoint</t>
    </r>
    <r>
      <rPr>
        <i/>
        <sz val="12"/>
        <rFont val="Calibri"/>
        <family val="2"/>
        <scheme val="minor"/>
      </rPr>
      <t xml:space="preserve"> May Uniform Election Day Special Election</t>
    </r>
    <r>
      <rPr>
        <sz val="12"/>
        <rFont val="Calibri"/>
        <family val="2"/>
        <scheme val="minor"/>
      </rPr>
      <t xml:space="preserve"> </t>
    </r>
    <r>
      <rPr>
        <i/>
        <sz val="12"/>
        <rFont val="Calibri"/>
        <family val="2"/>
        <scheme val="minor"/>
      </rPr>
      <t xml:space="preserve">absentee, mail and/or UOCAVA </t>
    </r>
    <r>
      <rPr>
        <sz val="12"/>
        <rFont val="Calibri"/>
        <family val="2"/>
        <scheme val="minor"/>
      </rPr>
      <t xml:space="preserve">(county appoints UOCAVA) ballot board members by the time they are to examine the voted ballot </t>
    </r>
    <r>
      <rPr>
        <i/>
        <sz val="12"/>
        <rFont val="Calibri"/>
        <family val="2"/>
        <scheme val="minor"/>
      </rPr>
      <t>return</t>
    </r>
    <r>
      <rPr>
        <sz val="12"/>
        <rFont val="Calibri"/>
        <family val="2"/>
        <scheme val="minor"/>
      </rPr>
      <t xml:space="preserve"> envelopes and mark them "accepted" or "rejected" - before voted ballots are returned.</t>
    </r>
  </si>
  <si>
    <r>
      <t xml:space="preserve">Municipality must not make a change to </t>
    </r>
    <r>
      <rPr>
        <i/>
        <sz val="12"/>
        <color theme="1"/>
        <rFont val="Calibri"/>
        <family val="2"/>
        <scheme val="minor"/>
      </rPr>
      <t>number or name of a street address</t>
    </r>
    <r>
      <rPr>
        <sz val="12"/>
        <color theme="1"/>
        <rFont val="Calibri"/>
        <family val="2"/>
        <scheme val="minor"/>
      </rPr>
      <t xml:space="preserve"> of existing residence effective during the 45 days prior to any election (May Uniform Election Day Special Election) which includes the affected residence.</t>
    </r>
  </si>
  <si>
    <r>
      <t xml:space="preserve">Provide for instruction of voters with a demonstration voting system in a public place for the six weeks immediately prior to the first election (May Uniform Election Day Special Elections) at which the </t>
    </r>
    <r>
      <rPr>
        <i/>
        <sz val="12"/>
        <color theme="1"/>
        <rFont val="Calibri"/>
        <family val="2"/>
        <scheme val="minor"/>
      </rPr>
      <t>new</t>
    </r>
    <r>
      <rPr>
        <sz val="12"/>
        <color theme="1"/>
        <rFont val="Calibri"/>
        <family val="2"/>
        <scheme val="minor"/>
      </rPr>
      <t xml:space="preserve"> voting system will be used.</t>
    </r>
  </si>
  <si>
    <r>
      <t>APRIL UNIFORM ELECTION DAY:2nd Tuesday in April.</t>
    </r>
    <r>
      <rPr>
        <sz val="12"/>
        <color theme="1"/>
        <rFont val="Calibri"/>
        <family val="2"/>
        <scheme val="minor"/>
      </rPr>
      <t xml:space="preserve"> A county, municipal or school district question and/or county commissioner, municipal office or school board vacancy special election </t>
    </r>
    <r>
      <rPr>
        <i/>
        <sz val="12"/>
        <color theme="1"/>
        <rFont val="Calibri"/>
        <family val="2"/>
        <scheme val="minor"/>
      </rPr>
      <t>may</t>
    </r>
    <r>
      <rPr>
        <sz val="12"/>
        <color theme="1"/>
        <rFont val="Calibri"/>
        <family val="2"/>
        <scheme val="minor"/>
      </rPr>
      <t xml:space="preserve"> be held this date.</t>
    </r>
  </si>
  <si>
    <r>
      <t xml:space="preserve">APRIL UNIFORM ELECTION DAY: 2nd Tuesday in April. Special Note for Towns: </t>
    </r>
    <r>
      <rPr>
        <sz val="12"/>
        <color theme="1"/>
        <rFont val="Calibri"/>
        <family val="2"/>
        <scheme val="minor"/>
      </rPr>
      <t xml:space="preserve">Other jurisdictions may </t>
    </r>
    <r>
      <rPr>
        <i/>
        <sz val="12"/>
        <color theme="1"/>
        <rFont val="Calibri"/>
        <family val="2"/>
        <scheme val="minor"/>
      </rPr>
      <t>also</t>
    </r>
    <r>
      <rPr>
        <sz val="12"/>
        <color theme="1"/>
        <rFont val="Calibri"/>
        <family val="2"/>
        <scheme val="minor"/>
      </rPr>
      <t xml:space="preserve"> hold special elections on this date. If the town is </t>
    </r>
    <r>
      <rPr>
        <i/>
        <sz val="12"/>
        <color theme="1"/>
        <rFont val="Calibri"/>
        <family val="2"/>
        <scheme val="minor"/>
      </rPr>
      <t>not</t>
    </r>
    <r>
      <rPr>
        <sz val="12"/>
        <color theme="1"/>
        <rFont val="Calibri"/>
        <family val="2"/>
        <scheme val="minor"/>
      </rPr>
      <t xml:space="preserve"> holding a </t>
    </r>
    <r>
      <rPr>
        <i/>
        <sz val="12"/>
        <color theme="1"/>
        <rFont val="Calibri"/>
        <family val="2"/>
        <scheme val="minor"/>
      </rPr>
      <t>standalone</t>
    </r>
    <r>
      <rPr>
        <sz val="12"/>
        <color theme="1"/>
        <rFont val="Calibri"/>
        <family val="2"/>
        <scheme val="minor"/>
      </rPr>
      <t xml:space="preserve"> election: 1) Assistive voting devices </t>
    </r>
    <r>
      <rPr>
        <i/>
        <sz val="12"/>
        <color theme="1"/>
        <rFont val="Calibri"/>
        <family val="2"/>
        <scheme val="minor"/>
      </rPr>
      <t>are</t>
    </r>
    <r>
      <rPr>
        <sz val="12"/>
        <color theme="1"/>
        <rFont val="Calibri"/>
        <family val="2"/>
        <scheme val="minor"/>
      </rPr>
      <t xml:space="preserve"> required and 2) Inclement weather postponement is decided by the jurisdiction with the </t>
    </r>
    <r>
      <rPr>
        <u/>
        <sz val="12"/>
        <color theme="1"/>
        <rFont val="Calibri"/>
        <family val="2"/>
        <scheme val="minor"/>
      </rPr>
      <t>larger</t>
    </r>
    <r>
      <rPr>
        <sz val="12"/>
        <color theme="1"/>
        <rFont val="Calibri"/>
        <family val="2"/>
        <scheme val="minor"/>
      </rPr>
      <t xml:space="preserve"> geographic area.</t>
    </r>
  </si>
  <si>
    <r>
      <t>APRIL UNIFORM ELECTION DAY: 2nd Tuesday in April.</t>
    </r>
    <r>
      <rPr>
        <sz val="12"/>
        <color theme="1"/>
        <rFont val="Calibri"/>
        <family val="2"/>
        <scheme val="minor"/>
      </rPr>
      <t xml:space="preserve"> No special taxing district (M.S. 275.066), school board, county board, city council or town board shall conduct a meeting between 6:00 to 8:00 p.m. on day of </t>
    </r>
    <r>
      <rPr>
        <i/>
        <sz val="12"/>
        <color theme="1"/>
        <rFont val="Calibri"/>
        <family val="2"/>
        <scheme val="minor"/>
      </rPr>
      <t>an</t>
    </r>
    <r>
      <rPr>
        <sz val="12"/>
        <color theme="1"/>
        <rFont val="Calibri"/>
        <family val="2"/>
        <scheme val="minor"/>
      </rPr>
      <t xml:space="preserve"> election held within its boundaries. No Minnesota state college or university events can be scheduled between 6:00 to 8:00 p.m. on day of </t>
    </r>
    <r>
      <rPr>
        <i/>
        <sz val="12"/>
        <color theme="1"/>
        <rFont val="Calibri"/>
        <family val="2"/>
        <scheme val="minor"/>
      </rPr>
      <t>an</t>
    </r>
    <r>
      <rPr>
        <sz val="12"/>
        <color theme="1"/>
        <rFont val="Calibri"/>
        <family val="2"/>
        <scheme val="minor"/>
      </rPr>
      <t xml:space="preserve"> election held within political subdivision of its location.</t>
    </r>
  </si>
  <si>
    <r>
      <t xml:space="preserve">APRIL UNIFORM ELECTION DAY: 2nd Tuesday in April. </t>
    </r>
    <r>
      <rPr>
        <b/>
        <u/>
        <sz val="12"/>
        <color theme="1"/>
        <rFont val="Calibri"/>
        <family val="2"/>
        <scheme val="minor"/>
      </rPr>
      <t>Metro</t>
    </r>
    <r>
      <rPr>
        <b/>
        <sz val="12"/>
        <color theme="1"/>
        <rFont val="Calibri"/>
        <family val="2"/>
        <scheme val="minor"/>
      </rPr>
      <t xml:space="preserve"> Area: </t>
    </r>
    <r>
      <rPr>
        <sz val="12"/>
        <color theme="1"/>
        <rFont val="Calibri"/>
        <family val="2"/>
        <scheme val="minor"/>
      </rPr>
      <t>Minimum voting hours 10:00 a.m. to 8:00 p.m. (*Metro Area includes the following Counties: Anoka, Carver, Chisago, Dakota, Hennepin, Isanti, Ramsey, Scott, Sherburne, Washington and Wright).</t>
    </r>
  </si>
  <si>
    <r>
      <t xml:space="preserve">APRIL UNIFORM ELECTION DAY: 2nd Tuesday in April. </t>
    </r>
    <r>
      <rPr>
        <b/>
        <u/>
        <sz val="12"/>
        <color theme="1"/>
        <rFont val="Calibri"/>
        <family val="2"/>
        <scheme val="minor"/>
      </rPr>
      <t>Non</t>
    </r>
    <r>
      <rPr>
        <b/>
        <sz val="12"/>
        <color theme="1"/>
        <rFont val="Calibri"/>
        <family val="2"/>
        <scheme val="minor"/>
      </rPr>
      <t xml:space="preserve">-Metro Area: </t>
    </r>
    <r>
      <rPr>
        <sz val="12"/>
        <color theme="1"/>
        <rFont val="Calibri"/>
        <family val="2"/>
        <scheme val="minor"/>
      </rPr>
      <t>Minimum voting hours 5:00 p.m. to 8:00 p.m. (*Metro area includes the following Counties: Anoka, Carver, Chisago, Dakota, Hennepin, Isanti, Ramsey, Scott, Sherburne, Washington and Wright). Longer hours can be approved by resolution or petition of voters. See M.S. 205.175, subd. 3 for details.</t>
    </r>
  </si>
  <si>
    <r>
      <t xml:space="preserve">Time period to send notice of Absentee Ballot rejection if the voter has not otherwise voted in the </t>
    </r>
    <r>
      <rPr>
        <i/>
        <sz val="12"/>
        <rFont val="Calibri"/>
        <family val="2"/>
        <scheme val="minor"/>
      </rPr>
      <t>March Town</t>
    </r>
    <r>
      <rPr>
        <sz val="12"/>
        <rFont val="Calibri"/>
        <family val="2"/>
        <scheme val="minor"/>
      </rPr>
      <t xml:space="preserve"> elections - 6-10 weeks after election.</t>
    </r>
  </si>
  <si>
    <r>
      <t xml:space="preserve">Last day for municipalities and/or counties to submit changes made to previously filed </t>
    </r>
    <r>
      <rPr>
        <i/>
        <sz val="12"/>
        <color theme="1"/>
        <rFont val="Calibri"/>
        <family val="2"/>
        <scheme val="minor"/>
      </rPr>
      <t>electronic voting plans</t>
    </r>
    <r>
      <rPr>
        <sz val="12"/>
        <color theme="1"/>
        <rFont val="Calibri"/>
        <family val="2"/>
        <scheme val="minor"/>
      </rPr>
      <t xml:space="preserve"> and for counties to submit changes in previously filed </t>
    </r>
    <r>
      <rPr>
        <i/>
        <sz val="12"/>
        <color theme="1"/>
        <rFont val="Calibri"/>
        <family val="2"/>
        <scheme val="minor"/>
      </rPr>
      <t>counting center plans</t>
    </r>
    <r>
      <rPr>
        <sz val="12"/>
        <color theme="1"/>
        <rFont val="Calibri"/>
        <family val="2"/>
        <scheme val="minor"/>
      </rPr>
      <t xml:space="preserve"> - prior to May 1 of general election year.</t>
    </r>
  </si>
  <si>
    <r>
      <t xml:space="preserve">Last day for cities and school districts with a primary to </t>
    </r>
    <r>
      <rPr>
        <i/>
        <sz val="12"/>
        <color theme="1"/>
        <rFont val="Calibri"/>
        <family val="2"/>
        <scheme val="minor"/>
      </rPr>
      <t>publish</t>
    </r>
    <r>
      <rPr>
        <sz val="12"/>
        <color theme="1"/>
        <rFont val="Calibri"/>
        <family val="2"/>
        <scheme val="minor"/>
      </rPr>
      <t xml:space="preserve"> notice of filing - at least two weeks before filing opens.</t>
    </r>
  </si>
  <si>
    <r>
      <t xml:space="preserve">Last day for counties to </t>
    </r>
    <r>
      <rPr>
        <i/>
        <sz val="12"/>
        <color theme="1"/>
        <rFont val="Calibri"/>
        <family val="2"/>
        <scheme val="minor"/>
      </rPr>
      <t>post</t>
    </r>
    <r>
      <rPr>
        <sz val="12"/>
        <color theme="1"/>
        <rFont val="Calibri"/>
        <family val="2"/>
        <scheme val="minor"/>
      </rPr>
      <t xml:space="preserve"> a notice of the first and last days to file affidavits of federal, state, judicial and county candidacy and closing time for filing on the last day of filing - at least 10 days before the first day to file affidavits.</t>
    </r>
  </si>
  <si>
    <r>
      <t xml:space="preserve">Last day for cities and school districts with primaries to </t>
    </r>
    <r>
      <rPr>
        <i/>
        <sz val="12"/>
        <color theme="1"/>
        <rFont val="Calibri"/>
        <family val="2"/>
        <scheme val="minor"/>
      </rPr>
      <t>post</t>
    </r>
    <r>
      <rPr>
        <sz val="12"/>
        <color theme="1"/>
        <rFont val="Calibri"/>
        <family val="2"/>
        <scheme val="minor"/>
      </rPr>
      <t xml:space="preserve"> notice of filing - at least 10 days before filing.</t>
    </r>
  </si>
  <si>
    <r>
      <t>May Uniform Election Date: 2nd Tuesday in May.</t>
    </r>
    <r>
      <rPr>
        <sz val="12"/>
        <rFont val="Calibri"/>
        <family val="2"/>
        <scheme val="minor"/>
      </rPr>
      <t xml:space="preserve"> A county, municipal or school district question and/or county commissioner, municipal office or school board vacancy special election </t>
    </r>
    <r>
      <rPr>
        <i/>
        <sz val="12"/>
        <rFont val="Calibri"/>
        <family val="2"/>
        <scheme val="minor"/>
      </rPr>
      <t>may</t>
    </r>
    <r>
      <rPr>
        <sz val="12"/>
        <rFont val="Calibri"/>
        <family val="2"/>
        <scheme val="minor"/>
      </rPr>
      <t xml:space="preserve"> be held this date.</t>
    </r>
  </si>
  <si>
    <r>
      <t xml:space="preserve">May Uniform Election Date: 2nd Tuesday in May. Special Note for Towns: </t>
    </r>
    <r>
      <rPr>
        <sz val="12"/>
        <rFont val="Calibri"/>
        <family val="2"/>
        <scheme val="minor"/>
      </rPr>
      <t xml:space="preserve">Other jurisdictions may </t>
    </r>
    <r>
      <rPr>
        <i/>
        <sz val="12"/>
        <rFont val="Calibri"/>
        <family val="2"/>
        <scheme val="minor"/>
      </rPr>
      <t>also</t>
    </r>
    <r>
      <rPr>
        <sz val="12"/>
        <rFont val="Calibri"/>
        <family val="2"/>
        <scheme val="minor"/>
      </rPr>
      <t xml:space="preserve"> hold special elections on this date. If the town is </t>
    </r>
    <r>
      <rPr>
        <i/>
        <sz val="12"/>
        <rFont val="Calibri"/>
        <family val="2"/>
        <scheme val="minor"/>
      </rPr>
      <t>not</t>
    </r>
    <r>
      <rPr>
        <sz val="12"/>
        <rFont val="Calibri"/>
        <family val="2"/>
        <scheme val="minor"/>
      </rPr>
      <t xml:space="preserve"> holding a </t>
    </r>
    <r>
      <rPr>
        <i/>
        <sz val="12"/>
        <rFont val="Calibri"/>
        <family val="2"/>
        <scheme val="minor"/>
      </rPr>
      <t>standalone</t>
    </r>
    <r>
      <rPr>
        <sz val="12"/>
        <rFont val="Calibri"/>
        <family val="2"/>
        <scheme val="minor"/>
      </rPr>
      <t xml:space="preserve"> election: 1) Assistive voting devices </t>
    </r>
    <r>
      <rPr>
        <i/>
        <sz val="12"/>
        <rFont val="Calibri"/>
        <family val="2"/>
        <scheme val="minor"/>
      </rPr>
      <t>are</t>
    </r>
    <r>
      <rPr>
        <sz val="12"/>
        <rFont val="Calibri"/>
        <family val="2"/>
        <scheme val="minor"/>
      </rPr>
      <t xml:space="preserve"> required and 2) Inclement weather postponement is decided by the jurisdiction with the </t>
    </r>
    <r>
      <rPr>
        <i/>
        <sz val="12"/>
        <rFont val="Calibri"/>
        <family val="2"/>
        <scheme val="minor"/>
      </rPr>
      <t>larger</t>
    </r>
    <r>
      <rPr>
        <sz val="12"/>
        <rFont val="Calibri"/>
        <family val="2"/>
        <scheme val="minor"/>
      </rPr>
      <t xml:space="preserve"> geographic area.</t>
    </r>
  </si>
  <si>
    <r>
      <t>May Uniform Election Date: 2nd Tuesday in May.</t>
    </r>
    <r>
      <rPr>
        <sz val="12"/>
        <rFont val="Calibri"/>
        <family val="2"/>
        <scheme val="minor"/>
      </rPr>
      <t xml:space="preserve"> No special taxing district (M.S. 275.066), school board, county board, city council or town board shall conduct a meeting between 6-8 p.m. on day of </t>
    </r>
    <r>
      <rPr>
        <i/>
        <sz val="12"/>
        <rFont val="Calibri"/>
        <family val="2"/>
        <scheme val="minor"/>
      </rPr>
      <t>an</t>
    </r>
    <r>
      <rPr>
        <sz val="12"/>
        <rFont val="Calibri"/>
        <family val="2"/>
        <scheme val="minor"/>
      </rPr>
      <t xml:space="preserve"> election held within its boundaries. No Minnesota state college or university events can be scheduled between 6-8 p.m. on day of </t>
    </r>
    <r>
      <rPr>
        <i/>
        <sz val="12"/>
        <rFont val="Calibri"/>
        <family val="2"/>
        <scheme val="minor"/>
      </rPr>
      <t>an</t>
    </r>
    <r>
      <rPr>
        <sz val="12"/>
        <rFont val="Calibri"/>
        <family val="2"/>
        <scheme val="minor"/>
      </rPr>
      <t xml:space="preserve"> election held within political subdivision of its location.</t>
    </r>
  </si>
  <si>
    <r>
      <t xml:space="preserve">May Uniform Election Date: 2nd Tuesday in May. </t>
    </r>
    <r>
      <rPr>
        <b/>
        <u/>
        <sz val="12"/>
        <color theme="1"/>
        <rFont val="Calibri"/>
        <family val="2"/>
        <scheme val="minor"/>
      </rPr>
      <t>Metro</t>
    </r>
    <r>
      <rPr>
        <b/>
        <sz val="12"/>
        <color theme="1"/>
        <rFont val="Calibri"/>
        <family val="2"/>
        <scheme val="minor"/>
      </rPr>
      <t xml:space="preserve"> Area: </t>
    </r>
    <r>
      <rPr>
        <sz val="12"/>
        <color theme="1"/>
        <rFont val="Calibri"/>
        <family val="2"/>
        <scheme val="minor"/>
      </rPr>
      <t>Minimum voting hours 10:00 a.m. to 8:00 p.m. (*Metro Area includes the following Counties: Anoka, Carver, Chisago, Dakota, Hennepin, Isanti, Ramsey, Scott, Sherburne, Washington and Wright).</t>
    </r>
  </si>
  <si>
    <r>
      <t xml:space="preserve">May Uniform Election Date: 2nd Tuesday in May. </t>
    </r>
    <r>
      <rPr>
        <b/>
        <u/>
        <sz val="12"/>
        <color theme="1"/>
        <rFont val="Calibri"/>
        <family val="2"/>
        <scheme val="minor"/>
      </rPr>
      <t>Non</t>
    </r>
    <r>
      <rPr>
        <b/>
        <sz val="12"/>
        <color theme="1"/>
        <rFont val="Calibri"/>
        <family val="2"/>
        <scheme val="minor"/>
      </rPr>
      <t xml:space="preserve">-Metro Area: </t>
    </r>
    <r>
      <rPr>
        <sz val="12"/>
        <color theme="1"/>
        <rFont val="Calibri"/>
        <family val="2"/>
        <scheme val="minor"/>
      </rPr>
      <t>Minimum voting hours 5:00 p.m. to 8:00 p.m. (*Metro area includes the following Counties: Anoka, Carver, Chisago, Dakota, Hennepin, Isanti, Ramsey, Scott, Sherburne, Washington and Wright). Longer hours can be approved by resolution or petition of voters. See M.S. 205.175, subd. 3 for details.</t>
    </r>
  </si>
  <si>
    <r>
      <t xml:space="preserve">Last day for county to </t>
    </r>
    <r>
      <rPr>
        <i/>
        <sz val="12"/>
        <color theme="1"/>
        <rFont val="Calibri"/>
        <family val="2"/>
        <scheme val="minor"/>
      </rPr>
      <t>publish</t>
    </r>
    <r>
      <rPr>
        <sz val="12"/>
        <color theme="1"/>
        <rFont val="Calibri"/>
        <family val="2"/>
        <scheme val="minor"/>
      </rPr>
      <t xml:space="preserve"> a notice of the first and last dates on which affidavits of federal, state, judicial and county office candidacy may be filed in the county auditor's office and the closing time for filing on the last day for filing - at least one week before the first day to file an affidavit.</t>
    </r>
  </si>
  <si>
    <r>
      <t xml:space="preserve">Last day for OSS or County to determine the number of voting age residents who are members of a language minority and who lack sufficient skills in English to vote without assistance before the </t>
    </r>
    <r>
      <rPr>
        <i/>
        <sz val="12"/>
        <rFont val="Calibri"/>
        <family val="2"/>
        <scheme val="minor"/>
      </rPr>
      <t>State Primary</t>
    </r>
    <r>
      <rPr>
        <sz val="12"/>
        <rFont val="Calibri"/>
        <family val="2"/>
        <scheme val="minor"/>
      </rPr>
      <t>. If thresholds are met, there are various requirements to provide language assistance outlined in M.S. 204B.295, subd. 3 - no later than 90 days before a state or special state election. Note: The OSS will provide information in December to be used for elections the next calendar year.</t>
    </r>
  </si>
  <si>
    <r>
      <t xml:space="preserve">Candidate filing period for federal, state, county, soil and water conservation districts, cities </t>
    </r>
    <r>
      <rPr>
        <i/>
        <sz val="12"/>
        <color theme="1"/>
        <rFont val="Calibri"/>
        <family val="2"/>
        <scheme val="minor"/>
      </rPr>
      <t>with</t>
    </r>
    <r>
      <rPr>
        <sz val="12"/>
        <color theme="1"/>
        <rFont val="Calibri"/>
        <family val="2"/>
        <scheme val="minor"/>
      </rPr>
      <t xml:space="preserve"> a primary and school districts </t>
    </r>
    <r>
      <rPr>
        <i/>
        <sz val="12"/>
        <color theme="1"/>
        <rFont val="Calibri"/>
        <family val="2"/>
        <scheme val="minor"/>
      </rPr>
      <t>with</t>
    </r>
    <r>
      <rPr>
        <sz val="12"/>
        <color theme="1"/>
        <rFont val="Calibri"/>
        <family val="2"/>
        <scheme val="minor"/>
      </rPr>
      <t xml:space="preserve"> a primary (known as the early filing period) -  opens 84 days before election and closes 70 days before election.</t>
    </r>
  </si>
  <si>
    <r>
      <t xml:space="preserve">Period of time when eligible voters may sign </t>
    </r>
    <r>
      <rPr>
        <i/>
        <sz val="12"/>
        <color theme="1"/>
        <rFont val="Calibri"/>
        <family val="2"/>
        <scheme val="minor"/>
      </rPr>
      <t>Presidential Elector</t>
    </r>
    <r>
      <rPr>
        <sz val="12"/>
        <color theme="1"/>
        <rFont val="Calibri"/>
        <family val="2"/>
        <scheme val="minor"/>
      </rPr>
      <t xml:space="preserve"> Nominating Petition for candidates who are not members of one of the major political parties. Nominating petitions shall be </t>
    </r>
    <r>
      <rPr>
        <i/>
        <sz val="12"/>
        <color theme="1"/>
        <rFont val="Calibri"/>
        <family val="2"/>
        <scheme val="minor"/>
      </rPr>
      <t>signed</t>
    </r>
    <r>
      <rPr>
        <sz val="12"/>
        <color theme="1"/>
        <rFont val="Calibri"/>
        <family val="2"/>
        <scheme val="minor"/>
      </rPr>
      <t xml:space="preserve"> during the period when petitions may be </t>
    </r>
    <r>
      <rPr>
        <i/>
        <sz val="12"/>
        <color theme="1"/>
        <rFont val="Calibri"/>
        <family val="2"/>
        <scheme val="minor"/>
      </rPr>
      <t>filed</t>
    </r>
    <r>
      <rPr>
        <sz val="12"/>
        <color theme="1"/>
        <rFont val="Calibri"/>
        <family val="2"/>
        <scheme val="minor"/>
      </rPr>
      <t xml:space="preserve"> (earliest date is 84 days), but, non-major political party presidential electors may file petitions at least 77 days before the general election.</t>
    </r>
  </si>
  <si>
    <r>
      <t xml:space="preserve">Candidate or Committee </t>
    </r>
    <r>
      <rPr>
        <i/>
        <sz val="12"/>
        <color theme="1"/>
        <rFont val="Calibri"/>
        <family val="2"/>
        <scheme val="minor"/>
      </rPr>
      <t>Initial Campaign Financial Report</t>
    </r>
    <r>
      <rPr>
        <sz val="12"/>
        <color theme="1"/>
        <rFont val="Calibri"/>
        <family val="2"/>
        <scheme val="minor"/>
      </rPr>
      <t xml:space="preserve"> due within 14 days of raising or spending more than $750 anytime within the calendar year.</t>
    </r>
  </si>
  <si>
    <r>
      <t xml:space="preserve">Memorial Day Holiday: </t>
    </r>
    <r>
      <rPr>
        <sz val="12"/>
        <color theme="1"/>
        <rFont val="Calibri"/>
        <family val="2"/>
        <scheme val="minor"/>
      </rPr>
      <t>No public business shall be transacted except in cases of necessity.</t>
    </r>
  </si>
  <si>
    <r>
      <t xml:space="preserve">Last day to provide written notice of </t>
    </r>
    <r>
      <rPr>
        <i/>
        <sz val="12"/>
        <rFont val="Calibri"/>
        <family val="2"/>
        <scheme val="minor"/>
      </rPr>
      <t xml:space="preserve">State Primary Date </t>
    </r>
    <r>
      <rPr>
        <sz val="12"/>
        <rFont val="Calibri"/>
        <family val="2"/>
        <scheme val="minor"/>
      </rPr>
      <t xml:space="preserve">special primary or special election to county (if notice is not provided earlier than this date). Last day to provide notice of special election </t>
    </r>
    <r>
      <rPr>
        <i/>
        <sz val="12"/>
        <rFont val="Calibri"/>
        <family val="2"/>
        <scheme val="minor"/>
      </rPr>
      <t>cancellation.</t>
    </r>
    <r>
      <rPr>
        <sz val="12"/>
        <rFont val="Calibri"/>
        <family val="2"/>
        <scheme val="minor"/>
      </rPr>
      <t xml:space="preserve"> Last day for auditor to notify OSS of elections by either confirming the jurisdiction's profile reflects primary-possible or scheduling special election in SVRS – at least 74 days before election.</t>
    </r>
  </si>
  <si>
    <r>
      <t xml:space="preserve">Candidate filing period </t>
    </r>
    <r>
      <rPr>
        <i/>
        <sz val="12"/>
        <color theme="1"/>
        <rFont val="Calibri"/>
        <family val="2"/>
        <scheme val="minor"/>
      </rPr>
      <t>ends</t>
    </r>
    <r>
      <rPr>
        <sz val="12"/>
        <color theme="1"/>
        <rFont val="Calibri"/>
        <family val="2"/>
        <scheme val="minor"/>
      </rPr>
      <t xml:space="preserve"> for federal, state, county, soil and water conservation districts, cities </t>
    </r>
    <r>
      <rPr>
        <i/>
        <sz val="12"/>
        <color theme="1"/>
        <rFont val="Calibri"/>
        <family val="2"/>
        <scheme val="minor"/>
      </rPr>
      <t>with</t>
    </r>
    <r>
      <rPr>
        <sz val="12"/>
        <color theme="1"/>
        <rFont val="Calibri"/>
        <family val="2"/>
        <scheme val="minor"/>
      </rPr>
      <t xml:space="preserve"> a primary and school districts </t>
    </r>
    <r>
      <rPr>
        <i/>
        <sz val="12"/>
        <color theme="1"/>
        <rFont val="Calibri"/>
        <family val="2"/>
        <scheme val="minor"/>
      </rPr>
      <t>with</t>
    </r>
    <r>
      <rPr>
        <sz val="12"/>
        <color theme="1"/>
        <rFont val="Calibri"/>
        <family val="2"/>
        <scheme val="minor"/>
      </rPr>
      <t xml:space="preserve"> a primary (known as the early filing period). Municipal clerk office must be open 1-5 p.m. At all locations for candidate filings, a notary or a person authorized to take oaths must be present - closes 70 days before election.</t>
    </r>
  </si>
  <si>
    <r>
      <t>Last day for (early filing) candidates to withdraw. Candidates may withdraw until 5:00 p.m. by filing an Affidavit of Withdrawal - within 2 days after filing closes.</t>
    </r>
    <r>
      <rPr>
        <i/>
        <sz val="12"/>
        <color theme="1"/>
        <rFont val="Calibri"/>
        <family val="2"/>
        <scheme val="minor"/>
      </rPr>
      <t xml:space="preserve"> </t>
    </r>
  </si>
  <si>
    <r>
      <t xml:space="preserve">Ballot layout begins (or is finalized) for the primaries. The official charged with the prep and distribution of primary ballots shall prepare instructions to the printer for rotation of the names of candidates and for layout of the ballot. The instructions </t>
    </r>
    <r>
      <rPr>
        <i/>
        <sz val="12"/>
        <color theme="1"/>
        <rFont val="Calibri"/>
        <family val="2"/>
        <scheme val="minor"/>
      </rPr>
      <t>shall be approved by the legal advisor</t>
    </r>
    <r>
      <rPr>
        <sz val="12"/>
        <color theme="1"/>
        <rFont val="Calibri"/>
        <family val="2"/>
        <scheme val="minor"/>
      </rPr>
      <t xml:space="preserve"> of the official before delivery of instructions (usually means proofs) to the printer.</t>
    </r>
  </si>
  <si>
    <r>
      <t xml:space="preserve">Last day to post on OSS, county and municipal websites the location, days and times of absentee/early voting locations for the </t>
    </r>
    <r>
      <rPr>
        <i/>
        <sz val="12"/>
        <rFont val="Calibri"/>
        <family val="2"/>
        <scheme val="minor"/>
      </rPr>
      <t>State Primary</t>
    </r>
    <r>
      <rPr>
        <sz val="12"/>
        <rFont val="Calibri"/>
        <family val="2"/>
        <scheme val="minor"/>
      </rPr>
      <t>. If municipality does not have a website, notice is published - at least 14 days before the first day of absentee voting.</t>
    </r>
  </si>
  <si>
    <r>
      <t xml:space="preserve">Last day for postsecondary institutions to submit to county a written agreement that they will certify for use accurate updated </t>
    </r>
    <r>
      <rPr>
        <i/>
        <sz val="12"/>
        <rFont val="Calibri"/>
        <family val="2"/>
        <scheme val="minor"/>
      </rPr>
      <t>residential housing lists</t>
    </r>
    <r>
      <rPr>
        <sz val="12"/>
        <rFont val="Calibri"/>
        <family val="2"/>
        <scheme val="minor"/>
      </rPr>
      <t xml:space="preserve"> under M.S. 135A.17. Agreement is effective for </t>
    </r>
    <r>
      <rPr>
        <i/>
        <sz val="12"/>
        <rFont val="Calibri"/>
        <family val="2"/>
        <scheme val="minor"/>
      </rPr>
      <t>all</t>
    </r>
    <r>
      <rPr>
        <sz val="12"/>
        <rFont val="Calibri"/>
        <family val="2"/>
        <scheme val="minor"/>
      </rPr>
      <t xml:space="preserve"> subsequent elections held in </t>
    </r>
    <r>
      <rPr>
        <i/>
        <sz val="12"/>
        <rFont val="Calibri"/>
        <family val="2"/>
        <scheme val="minor"/>
      </rPr>
      <t>that</t>
    </r>
    <r>
      <rPr>
        <sz val="12"/>
        <rFont val="Calibri"/>
        <family val="2"/>
        <scheme val="minor"/>
      </rPr>
      <t xml:space="preserve"> calendar year - no later than 60 days prior to the State Primary elections.</t>
    </r>
  </si>
  <si>
    <r>
      <t xml:space="preserve">County auditors/municipal clerks shall prepare a </t>
    </r>
    <r>
      <rPr>
        <i/>
        <sz val="12"/>
        <color theme="1"/>
        <rFont val="Calibri"/>
        <family val="2"/>
        <scheme val="minor"/>
      </rPr>
      <t>new</t>
    </r>
    <r>
      <rPr>
        <sz val="12"/>
        <color theme="1"/>
        <rFont val="Calibri"/>
        <family val="2"/>
        <scheme val="minor"/>
      </rPr>
      <t xml:space="preserve"> electronic voting system plan for precincts and counting centers and submit signed and notarized to OSS (those with new voting systems) - more than 60 days before the 1st election (state primary) at which the new electronic voting system is used.</t>
    </r>
  </si>
  <si>
    <r>
      <t xml:space="preserve">Last day for municipalities to disseminate information to the public about the use of a </t>
    </r>
    <r>
      <rPr>
        <i/>
        <sz val="12"/>
        <color theme="1"/>
        <rFont val="Calibri"/>
        <family val="2"/>
        <scheme val="minor"/>
      </rPr>
      <t>new</t>
    </r>
    <r>
      <rPr>
        <sz val="12"/>
        <color theme="1"/>
        <rFont val="Calibri"/>
        <family val="2"/>
        <scheme val="minor"/>
      </rPr>
      <t xml:space="preserve"> voting system (State Primary) - at least 60 days prior to the first-use election.</t>
    </r>
  </si>
  <si>
    <r>
      <t xml:space="preserve">Juneteenth Holiday: </t>
    </r>
    <r>
      <rPr>
        <sz val="12"/>
        <rFont val="Calibri"/>
        <family val="2"/>
        <scheme val="minor"/>
      </rPr>
      <t>No public business shall be transacted except in cases of necessity.</t>
    </r>
  </si>
  <si>
    <r>
      <t xml:space="preserve">Period of time to do public accuracy test of </t>
    </r>
    <r>
      <rPr>
        <i/>
        <sz val="12"/>
        <rFont val="Calibri"/>
        <family val="2"/>
        <scheme val="minor"/>
      </rPr>
      <t>State Primary</t>
    </r>
    <r>
      <rPr>
        <sz val="12"/>
        <rFont val="Calibri"/>
        <family val="2"/>
        <scheme val="minor"/>
      </rPr>
      <t xml:space="preserve"> voting equipment to include tabulator and/or assistive voting devices – at least 3 days before use. Publish notice at least two days </t>
    </r>
    <r>
      <rPr>
        <i/>
        <sz val="12"/>
        <rFont val="Calibri"/>
        <family val="2"/>
        <scheme val="minor"/>
      </rPr>
      <t xml:space="preserve">before </t>
    </r>
    <r>
      <rPr>
        <sz val="12"/>
        <rFont val="Calibri"/>
        <family val="2"/>
        <scheme val="minor"/>
      </rPr>
      <t>test.</t>
    </r>
  </si>
  <si>
    <r>
      <t>Must appoint</t>
    </r>
    <r>
      <rPr>
        <i/>
        <sz val="12"/>
        <rFont val="Calibri"/>
        <family val="2"/>
        <scheme val="minor"/>
      </rPr>
      <t xml:space="preserve"> State Primary</t>
    </r>
    <r>
      <rPr>
        <sz val="12"/>
        <rFont val="Calibri"/>
        <family val="2"/>
        <scheme val="minor"/>
      </rPr>
      <t xml:space="preserve"> </t>
    </r>
    <r>
      <rPr>
        <i/>
        <sz val="12"/>
        <rFont val="Calibri"/>
        <family val="2"/>
        <scheme val="minor"/>
      </rPr>
      <t xml:space="preserve">absentee, mail and/or UOCAVA </t>
    </r>
    <r>
      <rPr>
        <sz val="12"/>
        <rFont val="Calibri"/>
        <family val="2"/>
        <scheme val="minor"/>
      </rPr>
      <t xml:space="preserve">(county appoints UOCAVA) ballot board members by the time they are to examine the voted ballot </t>
    </r>
    <r>
      <rPr>
        <i/>
        <sz val="12"/>
        <rFont val="Calibri"/>
        <family val="2"/>
        <scheme val="minor"/>
      </rPr>
      <t>return</t>
    </r>
    <r>
      <rPr>
        <sz val="12"/>
        <rFont val="Calibri"/>
        <family val="2"/>
        <scheme val="minor"/>
      </rPr>
      <t xml:space="preserve"> envelopes and mark them "accepted" or "rejected" - before voted ballots are returned.</t>
    </r>
  </si>
  <si>
    <r>
      <t xml:space="preserve">All State Primary UOCAVA ballots, with applications on file, </t>
    </r>
    <r>
      <rPr>
        <i/>
        <sz val="12"/>
        <color theme="1"/>
        <rFont val="Calibri"/>
        <family val="2"/>
        <scheme val="minor"/>
      </rPr>
      <t>must</t>
    </r>
    <r>
      <rPr>
        <sz val="12"/>
        <color theme="1"/>
        <rFont val="Calibri"/>
        <family val="2"/>
        <scheme val="minor"/>
      </rPr>
      <t xml:space="preserve"> be sent by this date. Will need to certify to OSS that </t>
    </r>
    <r>
      <rPr>
        <i/>
        <sz val="12"/>
        <color theme="1"/>
        <rFont val="Calibri"/>
        <family val="2"/>
        <scheme val="minor"/>
      </rPr>
      <t>all</t>
    </r>
    <r>
      <rPr>
        <sz val="12"/>
        <color theme="1"/>
        <rFont val="Calibri"/>
        <family val="2"/>
        <scheme val="minor"/>
      </rPr>
      <t xml:space="preserve"> ballots have been sent. Double check SVRS </t>
    </r>
    <r>
      <rPr>
        <i/>
        <sz val="12"/>
        <color theme="1"/>
        <rFont val="Calibri"/>
        <family val="2"/>
        <scheme val="minor"/>
      </rPr>
      <t>online</t>
    </r>
    <r>
      <rPr>
        <sz val="12"/>
        <color theme="1"/>
        <rFont val="Calibri"/>
        <family val="2"/>
        <scheme val="minor"/>
      </rPr>
      <t xml:space="preserve"> queues for FPCA </t>
    </r>
    <r>
      <rPr>
        <i/>
        <sz val="12"/>
        <color theme="1"/>
        <rFont val="Calibri"/>
        <family val="2"/>
        <scheme val="minor"/>
      </rPr>
      <t>and</t>
    </r>
    <r>
      <rPr>
        <sz val="12"/>
        <color theme="1"/>
        <rFont val="Calibri"/>
        <family val="2"/>
        <scheme val="minor"/>
      </rPr>
      <t xml:space="preserve"> Absentee Ballot application processing. Review Absentee Ballot reports to make certain all applications have been processed and all initialized UOCAVA ballots that have been sent are in "sent" status in SVRS.</t>
    </r>
  </si>
  <si>
    <r>
      <t xml:space="preserve">Period of time to mail ballots to registered voters in mail precincts for state primary elections </t>
    </r>
    <r>
      <rPr>
        <i/>
        <sz val="12"/>
        <color theme="1"/>
        <rFont val="Calibri"/>
        <family val="2"/>
        <scheme val="minor"/>
      </rPr>
      <t xml:space="preserve">(initial mailing ) (Note: no later than 14 days before the election, the auditor must make a subsequent mailing of ballots to those voters who register to vote after the initial mailing but before the 20th day before the election.) </t>
    </r>
    <r>
      <rPr>
        <sz val="12"/>
        <color theme="1"/>
        <rFont val="Calibri"/>
        <family val="2"/>
        <scheme val="minor"/>
      </rPr>
      <t>If the mail ballot envelope is rejected at least 5 days before the election, the ballots in the envelope must be considered spoiled and the auditor or clerk shall provide the voter with a replacement ballot - no earlier than 46 days prior to election and no later than 14 days prior to election.</t>
    </r>
  </si>
  <si>
    <r>
      <t xml:space="preserve">The County Auditor must establish </t>
    </r>
    <r>
      <rPr>
        <i/>
        <sz val="12"/>
        <color theme="1"/>
        <rFont val="Calibri"/>
        <family val="2"/>
        <scheme val="minor"/>
      </rPr>
      <t>UOCAVA Absentee Ballot board</t>
    </r>
    <r>
      <rPr>
        <sz val="12"/>
        <color theme="1"/>
        <rFont val="Calibri"/>
        <family val="2"/>
        <scheme val="minor"/>
      </rPr>
      <t xml:space="preserve"> for state primary elections to examine all returned UOCAVA ballot envelopes and accept or reject the UOCAVA ballots. If an envelope has been rejected at least 5 days before the election, the ballots in the envelope must be considered spoiled and the official in charge of the Absentee Ballot board must provide the voter with a replacement absentee ballot and return envelope - during the 45 days before the election the board must </t>
    </r>
    <r>
      <rPr>
        <i/>
        <sz val="12"/>
        <color theme="1"/>
        <rFont val="Calibri"/>
        <family val="2"/>
        <scheme val="minor"/>
      </rPr>
      <t>immediately</t>
    </r>
    <r>
      <rPr>
        <sz val="12"/>
        <color theme="1"/>
        <rFont val="Calibri"/>
        <family val="2"/>
        <scheme val="minor"/>
      </rPr>
      <t xml:space="preserve"> examine the return envelopes.</t>
    </r>
  </si>
  <si>
    <r>
      <t xml:space="preserve">An </t>
    </r>
    <r>
      <rPr>
        <i/>
        <sz val="12"/>
        <color theme="1"/>
        <rFont val="Calibri"/>
        <family val="2"/>
        <scheme val="minor"/>
      </rPr>
      <t>agent</t>
    </r>
    <r>
      <rPr>
        <sz val="12"/>
        <color theme="1"/>
        <rFont val="Calibri"/>
        <family val="2"/>
        <scheme val="minor"/>
      </rPr>
      <t xml:space="preserve"> returning another's State Primary Absentee Ballot must show ID with name and signature. Absentee Ballot administrator records agent's name/address, voter's name/address and has agent sign the log.</t>
    </r>
  </si>
  <si>
    <r>
      <t xml:space="preserve">Period of time when all noncommercial signs of any </t>
    </r>
    <r>
      <rPr>
        <i/>
        <sz val="12"/>
        <color theme="1"/>
        <rFont val="Calibri"/>
        <family val="2"/>
        <scheme val="minor"/>
      </rPr>
      <t>size</t>
    </r>
    <r>
      <rPr>
        <sz val="12"/>
        <color theme="1"/>
        <rFont val="Calibri"/>
        <family val="2"/>
        <scheme val="minor"/>
      </rPr>
      <t xml:space="preserve"> may be posted in any</t>
    </r>
    <r>
      <rPr>
        <i/>
        <sz val="12"/>
        <color theme="1"/>
        <rFont val="Calibri"/>
        <family val="2"/>
        <scheme val="minor"/>
      </rPr>
      <t xml:space="preserve"> number </t>
    </r>
    <r>
      <rPr>
        <sz val="12"/>
        <color theme="1"/>
        <rFont val="Calibri"/>
        <family val="2"/>
        <scheme val="minor"/>
      </rPr>
      <t>- beginning 46 days before the state primary in a state general election year until 10 days following the state general.</t>
    </r>
  </si>
  <si>
    <r>
      <t xml:space="preserve">Municipality must not make a change to </t>
    </r>
    <r>
      <rPr>
        <i/>
        <sz val="12"/>
        <color theme="1"/>
        <rFont val="Calibri"/>
        <family val="2"/>
        <scheme val="minor"/>
      </rPr>
      <t>number or name of a street address</t>
    </r>
    <r>
      <rPr>
        <sz val="12"/>
        <color theme="1"/>
        <rFont val="Calibri"/>
        <family val="2"/>
        <scheme val="minor"/>
      </rPr>
      <t xml:space="preserve"> of existing residence effective during the 45 days prior to any election which includes the affected residence (State Primary).</t>
    </r>
  </si>
  <si>
    <r>
      <rPr>
        <sz val="12"/>
        <color theme="1"/>
        <rFont val="Calibri"/>
        <family val="2"/>
        <scheme val="minor"/>
      </rPr>
      <t>Last day for county auditor to meet</t>
    </r>
    <r>
      <rPr>
        <b/>
        <sz val="12"/>
        <color theme="1"/>
        <rFont val="Calibri"/>
        <family val="2"/>
        <scheme val="minor"/>
      </rPr>
      <t xml:space="preserve"> </t>
    </r>
    <r>
      <rPr>
        <sz val="12"/>
        <color theme="1"/>
        <rFont val="Calibri"/>
        <family val="2"/>
        <scheme val="minor"/>
      </rPr>
      <t>or otherwise communicate with local election officials to review election procedures (can be earlier) - at least 18 weeks before the general election.</t>
    </r>
  </si>
  <si>
    <r>
      <t>Jurisdictions provide for instruction of voters with a demonstration voting system in a public place for the 6 weeks immediately prior to the 1st election at which the new voting system will be used (</t>
    </r>
    <r>
      <rPr>
        <i/>
        <sz val="12"/>
        <rFont val="Calibri"/>
        <family val="2"/>
        <scheme val="minor"/>
      </rPr>
      <t>State Primary Date</t>
    </r>
    <r>
      <rPr>
        <sz val="12"/>
        <rFont val="Calibri"/>
        <family val="2"/>
        <scheme val="minor"/>
      </rPr>
      <t>).</t>
    </r>
  </si>
  <si>
    <r>
      <t xml:space="preserve">Independence Day Holiday: </t>
    </r>
    <r>
      <rPr>
        <sz val="12"/>
        <color theme="1"/>
        <rFont val="Calibri"/>
        <family val="2"/>
        <scheme val="minor"/>
      </rPr>
      <t>No public business shall be transacted, except in cases of necessity.</t>
    </r>
  </si>
  <si>
    <r>
      <t xml:space="preserve">Attorney General shall furnish to the OSS a statement of the purpose and effect of all </t>
    </r>
    <r>
      <rPr>
        <i/>
        <sz val="12"/>
        <color theme="1"/>
        <rFont val="Calibri"/>
        <family val="2"/>
        <scheme val="minor"/>
      </rPr>
      <t>amendments</t>
    </r>
    <r>
      <rPr>
        <sz val="12"/>
        <color theme="1"/>
        <rFont val="Calibri"/>
        <family val="2"/>
        <scheme val="minor"/>
      </rPr>
      <t xml:space="preserve"> proposed (if any), showing clearly the form of the existing sections and how they will read if amended - at least 4 months before the state general election.</t>
    </r>
  </si>
  <si>
    <r>
      <t xml:space="preserve">The OMB must transfer back to the general fund any funds remaining from the </t>
    </r>
    <r>
      <rPr>
        <i/>
        <sz val="12"/>
        <rFont val="Calibri"/>
        <family val="2"/>
        <scheme val="minor"/>
      </rPr>
      <t>Presidential Nomination Primary</t>
    </r>
    <r>
      <rPr>
        <sz val="12"/>
        <rFont val="Calibri"/>
        <family val="2"/>
        <scheme val="minor"/>
      </rPr>
      <t xml:space="preserve"> elections account - 120 days after the Presidential Nomination Primary state canvass board certifies results.</t>
    </r>
  </si>
  <si>
    <r>
      <t xml:space="preserve">Last day to certify to OSS that the electronic rosters (e-pollbooks) being used at State Primary </t>
    </r>
    <r>
      <rPr>
        <i/>
        <sz val="12"/>
        <rFont val="Calibri"/>
        <family val="2"/>
        <scheme val="minor"/>
      </rPr>
      <t xml:space="preserve">meet all of the requirements </t>
    </r>
    <r>
      <rPr>
        <sz val="12"/>
        <rFont val="Calibri"/>
        <family val="2"/>
        <scheme val="minor"/>
      </rPr>
      <t xml:space="preserve">of M.S. 201.225 - at least 30 days before </t>
    </r>
    <r>
      <rPr>
        <i/>
        <sz val="12"/>
        <rFont val="Calibri"/>
        <family val="2"/>
        <scheme val="minor"/>
      </rPr>
      <t>each</t>
    </r>
    <r>
      <rPr>
        <sz val="12"/>
        <rFont val="Calibri"/>
        <family val="2"/>
        <scheme val="minor"/>
      </rPr>
      <t xml:space="preserve"> election.</t>
    </r>
  </si>
  <si>
    <r>
      <rPr>
        <sz val="12"/>
        <color theme="1"/>
        <rFont val="Calibri"/>
        <family val="2"/>
        <scheme val="minor"/>
      </rPr>
      <t xml:space="preserve">Last day for Cities without a Primary, School Districts without a Primary, Towns with November Elections and Hospital Districts to </t>
    </r>
    <r>
      <rPr>
        <b/>
        <sz val="12"/>
        <color theme="1"/>
        <rFont val="Calibri"/>
        <family val="2"/>
        <scheme val="minor"/>
      </rPr>
      <t>publish</t>
    </r>
    <r>
      <rPr>
        <sz val="12"/>
        <color theme="1"/>
        <rFont val="Calibri"/>
        <family val="2"/>
        <scheme val="minor"/>
      </rPr>
      <t xml:space="preserve"> notice of filing - at least 2 weeks before (late) filing opens.</t>
    </r>
  </si>
  <si>
    <r>
      <t xml:space="preserve">Last day to notify affected voters of an </t>
    </r>
    <r>
      <rPr>
        <i/>
        <sz val="12"/>
        <rFont val="Calibri"/>
        <family val="2"/>
        <scheme val="minor"/>
      </rPr>
      <t>State Primary Date</t>
    </r>
    <r>
      <rPr>
        <sz val="12"/>
        <rFont val="Calibri"/>
        <family val="2"/>
        <scheme val="minor"/>
      </rPr>
      <t xml:space="preserve"> election polling place change – at least 25 days before election.</t>
    </r>
  </si>
  <si>
    <r>
      <rPr>
        <sz val="12"/>
        <color theme="1"/>
        <rFont val="Calibri"/>
        <family val="2"/>
        <scheme val="minor"/>
      </rPr>
      <t>Last day for Cities without a Primary, School Districts without a Primary, Towns with November Elections and Hospital Districts to</t>
    </r>
    <r>
      <rPr>
        <b/>
        <sz val="12"/>
        <color theme="1"/>
        <rFont val="Calibri"/>
        <family val="2"/>
        <scheme val="minor"/>
      </rPr>
      <t xml:space="preserve"> </t>
    </r>
    <r>
      <rPr>
        <i/>
        <sz val="12"/>
        <color theme="1"/>
        <rFont val="Calibri"/>
        <family val="2"/>
        <scheme val="minor"/>
      </rPr>
      <t>post</t>
    </r>
    <r>
      <rPr>
        <b/>
        <sz val="12"/>
        <color theme="1"/>
        <rFont val="Calibri"/>
        <family val="2"/>
        <scheme val="minor"/>
      </rPr>
      <t xml:space="preserve"> </t>
    </r>
    <r>
      <rPr>
        <sz val="12"/>
        <color theme="1"/>
        <rFont val="Calibri"/>
        <family val="2"/>
        <scheme val="minor"/>
      </rPr>
      <t>notice of (late) filing period - 10 days posted notice.</t>
    </r>
  </si>
  <si>
    <r>
      <t xml:space="preserve">Last day to pre-register for </t>
    </r>
    <r>
      <rPr>
        <i/>
        <sz val="12"/>
        <rFont val="Calibri"/>
        <family val="2"/>
        <scheme val="minor"/>
      </rPr>
      <t>State Primary Date</t>
    </r>
    <r>
      <rPr>
        <sz val="12"/>
        <rFont val="Calibri"/>
        <family val="2"/>
        <scheme val="minor"/>
      </rPr>
      <t xml:space="preserve"> elections. Paper applications received in person or by mail have a 5:00 p.m. deadline. Online voter registrations received through OSS secure website have an 11:59 p.m. deadline – closes 21 days before election.</t>
    </r>
  </si>
  <si>
    <r>
      <t xml:space="preserve">Counties produce polling place rosters for primary election </t>
    </r>
    <r>
      <rPr>
        <i/>
        <sz val="12"/>
        <color theme="1"/>
        <rFont val="Calibri"/>
        <family val="2"/>
        <scheme val="minor"/>
      </rPr>
      <t>after</t>
    </r>
    <r>
      <rPr>
        <sz val="12"/>
        <color theme="1"/>
        <rFont val="Calibri"/>
        <family val="2"/>
        <scheme val="minor"/>
      </rPr>
      <t xml:space="preserve"> completing all registration-related tasks. </t>
    </r>
    <r>
      <rPr>
        <i/>
        <sz val="12"/>
        <color theme="1"/>
        <rFont val="Calibri"/>
        <family val="2"/>
        <scheme val="minor"/>
      </rPr>
      <t>VRAs received by OSS</t>
    </r>
    <r>
      <rPr>
        <sz val="12"/>
        <color theme="1"/>
        <rFont val="Calibri"/>
        <family val="2"/>
        <scheme val="minor"/>
      </rPr>
      <t xml:space="preserve"> by 5:00 p.m. on the 21st day before will be forwarded to appropriate counties as soon as possible. Also, all </t>
    </r>
    <r>
      <rPr>
        <i/>
        <sz val="12"/>
        <color theme="1"/>
        <rFont val="Calibri"/>
        <family val="2"/>
        <scheme val="minor"/>
      </rPr>
      <t>on-line</t>
    </r>
    <r>
      <rPr>
        <sz val="12"/>
        <color theme="1"/>
        <rFont val="Calibri"/>
        <family val="2"/>
        <scheme val="minor"/>
      </rPr>
      <t xml:space="preserve"> voter registrations received up until 11:59 p.m. on the 21st day must be processed. Counties might not receive these queued records until a couple days later (security checks). If the OSS is printing rosters, there are deadlines for "locking" the rosters. In order to have 7 a.m. numbers automatically placed into ERS, rosters must be "locked" at least by the Friday before the election.</t>
    </r>
  </si>
  <si>
    <r>
      <t xml:space="preserve">After close of business on the 19th day, </t>
    </r>
    <r>
      <rPr>
        <i/>
        <sz val="12"/>
        <color theme="1"/>
        <rFont val="Calibri"/>
        <family val="2"/>
        <scheme val="minor"/>
      </rPr>
      <t>absentee and mail ballot</t>
    </r>
    <r>
      <rPr>
        <sz val="12"/>
        <color theme="1"/>
        <rFont val="Calibri"/>
        <family val="2"/>
        <scheme val="minor"/>
      </rPr>
      <t xml:space="preserve"> return envelopes marked "accepted" may be opened, duplicated as needed, initialed and deposited in ballot box - Begins the 19th day before State Primary.</t>
    </r>
  </si>
  <si>
    <r>
      <t xml:space="preserve">County auditor and Municipal clerks </t>
    </r>
    <r>
      <rPr>
        <i/>
        <sz val="12"/>
        <color theme="1"/>
        <rFont val="Calibri"/>
        <family val="2"/>
        <scheme val="minor"/>
      </rPr>
      <t>post</t>
    </r>
    <r>
      <rPr>
        <sz val="12"/>
        <color theme="1"/>
        <rFont val="Calibri"/>
        <family val="2"/>
        <scheme val="minor"/>
      </rPr>
      <t xml:space="preserve"> notice stating the federal/state/judicial/county offices for which candidates to be nominated or elected, the location of each polling place in municipal/unorganized territory and hours for voting. Name of current justice/judge is noted. Municipal offices may be added. May be published in addition to being posted - at least 15 days before any state primary or general.</t>
    </r>
  </si>
  <si>
    <r>
      <t xml:space="preserve">Last day for cities and school districts with primaries to publish 1st of 2 </t>
    </r>
    <r>
      <rPr>
        <i/>
        <sz val="12"/>
        <color theme="1"/>
        <rFont val="Calibri"/>
        <family val="2"/>
        <scheme val="minor"/>
      </rPr>
      <t xml:space="preserve">notices of primary election </t>
    </r>
    <r>
      <rPr>
        <sz val="12"/>
        <color theme="1"/>
        <rFont val="Calibri"/>
        <family val="2"/>
        <scheme val="minor"/>
      </rPr>
      <t xml:space="preserve">(exception for cities of the 4th class - may dispense with published notice but then </t>
    </r>
    <r>
      <rPr>
        <i/>
        <sz val="12"/>
        <color theme="1"/>
        <rFont val="Calibri"/>
        <family val="2"/>
        <scheme val="minor"/>
      </rPr>
      <t xml:space="preserve">must </t>
    </r>
    <r>
      <rPr>
        <sz val="12"/>
        <color theme="1"/>
        <rFont val="Calibri"/>
        <family val="2"/>
        <scheme val="minor"/>
      </rPr>
      <t>post notice) - 2 weeks' published notice.</t>
    </r>
  </si>
  <si>
    <r>
      <t xml:space="preserve">If mail ballots </t>
    </r>
    <r>
      <rPr>
        <i/>
        <sz val="12"/>
        <color theme="1"/>
        <rFont val="Calibri"/>
        <family val="2"/>
        <scheme val="minor"/>
      </rPr>
      <t xml:space="preserve">have not been sent yet, </t>
    </r>
    <r>
      <rPr>
        <sz val="12"/>
        <color theme="1"/>
        <rFont val="Calibri"/>
        <family val="2"/>
        <scheme val="minor"/>
      </rPr>
      <t>last day to send mail ballots to those voters in a mail ballot precinct with a primary election who are registered to vote - no later than 14 days before the election.</t>
    </r>
  </si>
  <si>
    <r>
      <t xml:space="preserve">Last day for cities with a primary election to </t>
    </r>
    <r>
      <rPr>
        <i/>
        <sz val="12"/>
        <color theme="1"/>
        <rFont val="Calibri"/>
        <family val="2"/>
        <scheme val="minor"/>
      </rPr>
      <t xml:space="preserve">publish Notice to Voters pursuant to M.S. 204D.16(c) </t>
    </r>
    <r>
      <rPr>
        <sz val="12"/>
        <color theme="1"/>
        <rFont val="Calibri"/>
        <family val="2"/>
        <scheme val="minor"/>
      </rPr>
      <t>(optional for 4th class cities). All cities with primary shall prepare a sample ballot and make available for public inspection in clerk's office - at least 2 weeks before primary.</t>
    </r>
  </si>
  <si>
    <r>
      <t xml:space="preserve">Last day for County Auditor to designate location for Absentee Ballot voting for </t>
    </r>
    <r>
      <rPr>
        <i/>
        <sz val="12"/>
        <color theme="1"/>
        <rFont val="Calibri"/>
        <family val="2"/>
        <scheme val="minor"/>
      </rPr>
      <t>November general elections</t>
    </r>
    <r>
      <rPr>
        <sz val="12"/>
        <color theme="1"/>
        <rFont val="Calibri"/>
        <family val="2"/>
        <scheme val="minor"/>
      </rPr>
      <t>. The county auditor must make available at least 1 electronic ballot marker in each Absentee Ballot polling place - at least 14 weeks before election.</t>
    </r>
  </si>
  <si>
    <r>
      <t xml:space="preserve">Candidate filing period (a.k.a. the late filing period) for Cities without a Primary, Towns with November Elections and School Districts without a Primary - opens 98 days before election and closes 84 days before election. The municipal clerk's office </t>
    </r>
    <r>
      <rPr>
        <i/>
        <sz val="12"/>
        <color theme="1"/>
        <rFont val="Calibri"/>
        <family val="2"/>
        <scheme val="minor"/>
      </rPr>
      <t>must</t>
    </r>
    <r>
      <rPr>
        <sz val="12"/>
        <color theme="1"/>
        <rFont val="Calibri"/>
        <family val="2"/>
        <scheme val="minor"/>
      </rPr>
      <t xml:space="preserve"> be open for filing from 1-5 p.m. on the last day of the filing period.</t>
    </r>
  </si>
  <si>
    <r>
      <t xml:space="preserve">Hospital districts filing period. Candidates file affidavits of candidacy </t>
    </r>
    <r>
      <rPr>
        <i/>
        <sz val="12"/>
        <color theme="1"/>
        <rFont val="Calibri"/>
        <family val="2"/>
        <scheme val="minor"/>
      </rPr>
      <t>with city or town clerk</t>
    </r>
    <r>
      <rPr>
        <sz val="12"/>
        <color theme="1"/>
        <rFont val="Calibri"/>
        <family val="2"/>
        <scheme val="minor"/>
      </rPr>
      <t xml:space="preserve"> of residence. Municipal clerks forward affidavits to hospital district clerk immediately. </t>
    </r>
    <r>
      <rPr>
        <i/>
        <sz val="12"/>
        <color theme="1"/>
        <rFont val="Calibri"/>
        <family val="2"/>
        <scheme val="minor"/>
      </rPr>
      <t>Cities with primary elections and towns with March elections need to remember this filing period if a hospital district is present</t>
    </r>
    <r>
      <rPr>
        <sz val="12"/>
        <color theme="1"/>
        <rFont val="Calibri"/>
        <family val="2"/>
        <scheme val="minor"/>
      </rPr>
      <t xml:space="preserve"> - Not more than 98 days nor less than 84 days before general election.</t>
    </r>
  </si>
  <si>
    <r>
      <t xml:space="preserve">Late candidate filings </t>
    </r>
    <r>
      <rPr>
        <i/>
        <sz val="12"/>
        <color theme="1"/>
        <rFont val="Calibri"/>
        <family val="2"/>
        <scheme val="minor"/>
      </rPr>
      <t>Initial Campaign Financial Report</t>
    </r>
    <r>
      <rPr>
        <sz val="12"/>
        <color theme="1"/>
        <rFont val="Calibri"/>
        <family val="2"/>
        <scheme val="minor"/>
      </rPr>
      <t xml:space="preserve"> due within 14 days of raising or spending more than $750 anytime within the calendar year.</t>
    </r>
  </si>
  <si>
    <r>
      <t xml:space="preserve">Last day for cities and school districts with primaries to </t>
    </r>
    <r>
      <rPr>
        <i/>
        <sz val="12"/>
        <color theme="1"/>
        <rFont val="Calibri"/>
        <family val="2"/>
        <scheme val="minor"/>
      </rPr>
      <t xml:space="preserve">post </t>
    </r>
    <r>
      <rPr>
        <sz val="12"/>
        <color theme="1"/>
        <rFont val="Calibri"/>
        <family val="2"/>
        <scheme val="minor"/>
      </rPr>
      <t xml:space="preserve">notice of primary election </t>
    </r>
    <r>
      <rPr>
        <i/>
        <sz val="12"/>
        <color theme="1"/>
        <rFont val="Calibri"/>
        <family val="2"/>
        <scheme val="minor"/>
      </rPr>
      <t xml:space="preserve">(Required for school districts and 4th class cities who dispensed with published notice) </t>
    </r>
    <r>
      <rPr>
        <sz val="12"/>
        <color theme="1"/>
        <rFont val="Calibri"/>
        <family val="2"/>
        <scheme val="minor"/>
      </rPr>
      <t>- 10 days before election.</t>
    </r>
  </si>
  <si>
    <r>
      <t xml:space="preserve">Last day for a </t>
    </r>
    <r>
      <rPr>
        <i/>
        <sz val="12"/>
        <rFont val="Calibri"/>
        <family val="2"/>
        <scheme val="minor"/>
      </rPr>
      <t>State Primary Date</t>
    </r>
    <r>
      <rPr>
        <sz val="12"/>
        <rFont val="Calibri"/>
        <family val="2"/>
        <scheme val="minor"/>
      </rPr>
      <t xml:space="preserve"> election judge to submit written notice to clerk of serving voluntarily without pay – no later than 10 days before the election.</t>
    </r>
  </si>
  <si>
    <r>
      <t xml:space="preserve">Last day for OSS or County to determine the number of voting age residents who are members of a language minority and who lack sufficient skills in English to vote without assistance before the </t>
    </r>
    <r>
      <rPr>
        <i/>
        <sz val="12"/>
        <rFont val="Calibri"/>
        <family val="2"/>
        <scheme val="minor"/>
      </rPr>
      <t xml:space="preserve">November General Election Date </t>
    </r>
    <r>
      <rPr>
        <sz val="12"/>
        <rFont val="Calibri"/>
        <family val="2"/>
        <scheme val="minor"/>
      </rPr>
      <t>elections. If thresholds are met, there are various requirements to provide language assistance outlined in M.S. 204B.295, subd. 3 - no later than 90 days before a state or special state election. Note: The OSS will provide information in December to be used for elections the next calendar year.</t>
    </r>
  </si>
  <si>
    <r>
      <t xml:space="preserve">County auditors confirm plans with delivery/express mail service for county canvass of federal/state offices for overnight delivery to OSS </t>
    </r>
    <r>
      <rPr>
        <i/>
        <sz val="12"/>
        <color theme="1"/>
        <rFont val="Calibri"/>
        <family val="2"/>
        <scheme val="minor"/>
      </rPr>
      <t>immediately</t>
    </r>
    <r>
      <rPr>
        <sz val="12"/>
        <color theme="1"/>
        <rFont val="Calibri"/>
        <family val="2"/>
        <scheme val="minor"/>
      </rPr>
      <t xml:space="preserve"> after county canvass board meeting.</t>
    </r>
  </si>
  <si>
    <r>
      <t xml:space="preserve">Last day to do public accuracy test of </t>
    </r>
    <r>
      <rPr>
        <i/>
        <sz val="12"/>
        <rFont val="Calibri"/>
        <family val="2"/>
        <scheme val="minor"/>
      </rPr>
      <t>State Primary Date</t>
    </r>
    <r>
      <rPr>
        <sz val="12"/>
        <rFont val="Calibri"/>
        <family val="2"/>
        <scheme val="minor"/>
      </rPr>
      <t xml:space="preserve"> voting equipment of tabulator and/or assistive voting devices - at least 3 days before use. Publish </t>
    </r>
    <r>
      <rPr>
        <i/>
        <sz val="12"/>
        <rFont val="Calibri"/>
        <family val="2"/>
        <scheme val="minor"/>
      </rPr>
      <t>notice</t>
    </r>
    <r>
      <rPr>
        <sz val="12"/>
        <rFont val="Calibri"/>
        <family val="2"/>
        <scheme val="minor"/>
      </rPr>
      <t xml:space="preserve"> at least 2 days before test.</t>
    </r>
  </si>
  <si>
    <r>
      <t xml:space="preserve">STATE PRIMARY ELECTION DAY: </t>
    </r>
    <r>
      <rPr>
        <sz val="12"/>
        <color theme="1"/>
        <rFont val="Calibri"/>
        <family val="2"/>
        <scheme val="minor"/>
      </rPr>
      <t>The second Tuesday in August. Minimum voting hours are 7 a.m. to 8 p.m. Except for non-metro towns with less than 500 inhabitants who have voted to open no later than 10 a.m. Except for unorganized territories whose residents have petitioned to open no later than 10 a.m.</t>
    </r>
  </si>
  <si>
    <r>
      <t xml:space="preserve">STATE PRIMARY ELECTION DAY: </t>
    </r>
    <r>
      <rPr>
        <i/>
        <sz val="12"/>
        <color theme="1"/>
        <rFont val="Calibri"/>
        <family val="2"/>
        <scheme val="minor"/>
      </rPr>
      <t>Agent delivery</t>
    </r>
    <r>
      <rPr>
        <sz val="12"/>
        <color theme="1"/>
        <rFont val="Calibri"/>
        <family val="2"/>
        <scheme val="minor"/>
      </rPr>
      <t xml:space="preserve"> of absentee ballots </t>
    </r>
    <r>
      <rPr>
        <i/>
        <sz val="12"/>
        <color theme="1"/>
        <rFont val="Calibri"/>
        <family val="2"/>
        <scheme val="minor"/>
      </rPr>
      <t>to</t>
    </r>
    <r>
      <rPr>
        <sz val="12"/>
        <color theme="1"/>
        <rFont val="Calibri"/>
        <family val="2"/>
        <scheme val="minor"/>
      </rPr>
      <t xml:space="preserve"> a voter who would have difficulty getting to the polls because of incapacitating health reasons, or who is disabled, or who is a patient of a health care facility, a resident of a facility providing assisted living services, a participant in a residential program for adults or a resident of a shelter for battered women. The agent must have a preexisting relationship with the voter. Deadline to return voted ballots is 8 p.m. on Election Day.</t>
    </r>
  </si>
  <si>
    <r>
      <t xml:space="preserve">STATE PRIMARY ELECTION DAY: </t>
    </r>
    <r>
      <rPr>
        <sz val="12"/>
        <color theme="1"/>
        <rFont val="Calibri"/>
        <family val="2"/>
        <scheme val="minor"/>
      </rPr>
      <t>Returned voted Absentee Ballots must arrive by 8:00 p.m.</t>
    </r>
    <r>
      <rPr>
        <b/>
        <sz val="12"/>
        <color theme="1"/>
        <rFont val="Calibri"/>
        <family val="2"/>
        <scheme val="minor"/>
      </rPr>
      <t xml:space="preserve"> </t>
    </r>
    <r>
      <rPr>
        <sz val="12"/>
        <color theme="1"/>
        <rFont val="Calibri"/>
        <family val="2"/>
        <scheme val="minor"/>
      </rPr>
      <t>to be counted</t>
    </r>
    <r>
      <rPr>
        <b/>
        <sz val="12"/>
        <color theme="1"/>
        <rFont val="Calibri"/>
        <family val="2"/>
        <scheme val="minor"/>
      </rPr>
      <t>.</t>
    </r>
  </si>
  <si>
    <r>
      <t xml:space="preserve">STATE PRIMARY ELECTION DAY: </t>
    </r>
    <r>
      <rPr>
        <sz val="12"/>
        <color theme="1"/>
        <rFont val="Calibri"/>
        <family val="2"/>
        <scheme val="minor"/>
      </rPr>
      <t xml:space="preserve">No state agency, board, commission, department, or committee shall conduct a public meeting </t>
    </r>
    <r>
      <rPr>
        <i/>
        <sz val="12"/>
        <color theme="1"/>
        <rFont val="Calibri"/>
        <family val="2"/>
        <scheme val="minor"/>
      </rPr>
      <t>on the day</t>
    </r>
    <r>
      <rPr>
        <sz val="12"/>
        <color theme="1"/>
        <rFont val="Calibri"/>
        <family val="2"/>
        <scheme val="minor"/>
      </rPr>
      <t xml:space="preserve"> of a state primary or general election.</t>
    </r>
  </si>
  <si>
    <r>
      <t xml:space="preserve">STATE PRIMARY ELECTION DAY: Between 6:00 to 8:00 p.m. </t>
    </r>
    <r>
      <rPr>
        <sz val="12"/>
        <color theme="1"/>
        <rFont val="Calibri"/>
        <family val="2"/>
        <scheme val="minor"/>
      </rPr>
      <t>No special taxing district, governing body, school board, county board of commissioners, city council or town board shall conduct a meeting. Except for regularly scheduled classes, no Minnesota state college or university shall schedule an event. Except for regularly scheduled classes, a public elementary or secondary school may not schedule a school sponsored event - between 6:00 to 8:00 p.m. on primary election day.</t>
    </r>
  </si>
  <si>
    <r>
      <t xml:space="preserve">Candidate filing period closes for cities without a primary, towns with November elections, school districts without a primary and Hospital Districts. Municipal clerks with late filings and/or hospital district offices </t>
    </r>
    <r>
      <rPr>
        <i/>
        <sz val="12"/>
        <color theme="1"/>
        <rFont val="Calibri"/>
        <family val="2"/>
        <scheme val="minor"/>
      </rPr>
      <t>must</t>
    </r>
    <r>
      <rPr>
        <sz val="12"/>
        <color theme="1"/>
        <rFont val="Calibri"/>
        <family val="2"/>
        <scheme val="minor"/>
      </rPr>
      <t xml:space="preserve"> be open from 1-5 p.m. on the last day of filing. Hospital district applications are immediately sent to hospital district clerk - 84 days before election.</t>
    </r>
  </si>
  <si>
    <r>
      <t xml:space="preserve">Ballot layout begins (or is finalized) for the general elections. The official charged with the preparation and distribution of general ballots shall prepare instructions to the printer for rotation of the names of candidates and for layout of the ballot.  The instructions </t>
    </r>
    <r>
      <rPr>
        <i/>
        <sz val="12"/>
        <color theme="1"/>
        <rFont val="Calibri"/>
        <family val="2"/>
        <scheme val="minor"/>
      </rPr>
      <t>shall be approved by the legal advisor</t>
    </r>
    <r>
      <rPr>
        <sz val="12"/>
        <color theme="1"/>
        <rFont val="Calibri"/>
        <family val="2"/>
        <scheme val="minor"/>
      </rPr>
      <t xml:space="preserve"> of the official before delivery of instructions (usually means proofs) to the printer.</t>
    </r>
  </si>
  <si>
    <r>
      <t xml:space="preserve">County canvass board meets either the 2nd or 3rd day following the state primary. Auditor provides certificate of nomination to county candidates. </t>
    </r>
    <r>
      <rPr>
        <i/>
        <sz val="12"/>
        <color theme="1"/>
        <rFont val="Calibri"/>
        <family val="2"/>
        <scheme val="minor"/>
      </rPr>
      <t>County canvass of federal/state/judicial offices:</t>
    </r>
    <r>
      <rPr>
        <sz val="12"/>
        <color theme="1"/>
        <rFont val="Calibri"/>
        <family val="2"/>
        <scheme val="minor"/>
      </rPr>
      <t xml:space="preserve"> Auditor submits an electronic copy to OSS </t>
    </r>
    <r>
      <rPr>
        <i/>
        <sz val="12"/>
        <color theme="1"/>
        <rFont val="Calibri"/>
        <family val="2"/>
        <scheme val="minor"/>
      </rPr>
      <t>immediately after</t>
    </r>
    <r>
      <rPr>
        <sz val="12"/>
        <color theme="1"/>
        <rFont val="Calibri"/>
        <family val="2"/>
        <scheme val="minor"/>
      </rPr>
      <t xml:space="preserve"> canvass AND mails/delivers (express overnight) one signed, certified (traceable) copy to OSS. </t>
    </r>
    <r>
      <rPr>
        <i/>
        <sz val="12"/>
        <color theme="1"/>
        <rFont val="Calibri"/>
        <family val="2"/>
        <scheme val="minor"/>
      </rPr>
      <t>No longer mail summary statements.</t>
    </r>
  </si>
  <si>
    <r>
      <t xml:space="preserve">The county canvass board in each county must set the date, time and place for the Post Election Equipment Review (PER) of the State General Election and sends that info to OSS upon completion of meeting. Do NOT select precincts at this time. </t>
    </r>
    <r>
      <rPr>
        <i/>
        <sz val="12"/>
        <color theme="1"/>
        <rFont val="Calibri"/>
        <family val="2"/>
        <scheme val="minor"/>
      </rPr>
      <t>Remember the dates to schedule PER are between the 11th and 18th day following the general election</t>
    </r>
    <r>
      <rPr>
        <sz val="12"/>
        <color theme="1"/>
        <rFont val="Calibri"/>
        <family val="2"/>
        <scheme val="minor"/>
      </rPr>
      <t xml:space="preserve"> - at the county canvass of the state primary results.</t>
    </r>
  </si>
  <si>
    <r>
      <t xml:space="preserve">City and school district canvass of local primary results. Municipal may hold their canvass on the 2nd or 3rd day after primary. When SD primary is held in conjunction with the state primary, the canvass MUST be conducted on the third day after the primary. Unless the county auditor of </t>
    </r>
    <r>
      <rPr>
        <i/>
        <sz val="12"/>
        <color theme="1"/>
        <rFont val="Calibri"/>
        <family val="2"/>
        <scheme val="minor"/>
      </rPr>
      <t>each county</t>
    </r>
    <r>
      <rPr>
        <sz val="12"/>
        <color theme="1"/>
        <rFont val="Calibri"/>
        <family val="2"/>
        <scheme val="minor"/>
      </rPr>
      <t xml:space="preserve"> (SDs only) agrees to a canvass on the 2nd day.</t>
    </r>
  </si>
  <si>
    <r>
      <t xml:space="preserve">Single-county state and single-county judicial primary races: </t>
    </r>
    <r>
      <rPr>
        <sz val="12"/>
        <color theme="1"/>
        <rFont val="Calibri"/>
        <family val="2"/>
        <scheme val="minor"/>
      </rPr>
      <t xml:space="preserve">If a </t>
    </r>
    <r>
      <rPr>
        <i/>
        <sz val="12"/>
        <color theme="1"/>
        <rFont val="Calibri"/>
        <family val="2"/>
        <scheme val="minor"/>
      </rPr>
      <t>publicly funded recount</t>
    </r>
    <r>
      <rPr>
        <sz val="12"/>
        <color theme="1"/>
        <rFont val="Calibri"/>
        <family val="2"/>
        <scheme val="minor"/>
      </rPr>
      <t xml:space="preserve"> condition exists, the County Canvass Board must immediately notify the state/judicial office candidate of the option for a publicly funded recount. The candidate must provide a written request to the </t>
    </r>
    <r>
      <rPr>
        <i/>
        <sz val="12"/>
        <color theme="1"/>
        <rFont val="Calibri"/>
        <family val="2"/>
        <scheme val="minor"/>
      </rPr>
      <t xml:space="preserve">filing officer </t>
    </r>
    <r>
      <rPr>
        <sz val="12"/>
        <color theme="1"/>
        <rFont val="Calibri"/>
        <family val="2"/>
        <scheme val="minor"/>
      </rPr>
      <t>no later than 5:00 p.m. on the 2nd day after the canvass of the primary.</t>
    </r>
  </si>
  <si>
    <r>
      <rPr>
        <sz val="12"/>
        <color theme="1"/>
        <rFont val="Calibri"/>
        <family val="2"/>
        <scheme val="minor"/>
      </rPr>
      <t xml:space="preserve">Time period for county, city and school district primary offices/questions to request a recount. During the time of contest. Request is filed with the clerk of the jurisdiction - </t>
    </r>
    <r>
      <rPr>
        <i/>
        <sz val="12"/>
        <color theme="1"/>
        <rFont val="Calibri"/>
        <family val="2"/>
        <scheme val="minor"/>
      </rPr>
      <t>by 5:00 p.m.</t>
    </r>
    <r>
      <rPr>
        <b/>
        <sz val="12"/>
        <color theme="1"/>
        <rFont val="Calibri"/>
        <family val="2"/>
        <scheme val="minor"/>
      </rPr>
      <t xml:space="preserve"> </t>
    </r>
    <r>
      <rPr>
        <sz val="12"/>
        <color theme="1"/>
        <rFont val="Calibri"/>
        <family val="2"/>
        <scheme val="minor"/>
      </rPr>
      <t>within 5 days of canvass.</t>
    </r>
  </si>
  <si>
    <r>
      <t xml:space="preserve">Single-county state and single-county judicial primary races - Discretionary Recount: </t>
    </r>
    <r>
      <rPr>
        <sz val="12"/>
        <color theme="1"/>
        <rFont val="Calibri"/>
        <family val="2"/>
        <scheme val="minor"/>
      </rPr>
      <t xml:space="preserve">Candidate may request a </t>
    </r>
    <r>
      <rPr>
        <i/>
        <sz val="12"/>
        <color theme="1"/>
        <rFont val="Calibri"/>
        <family val="2"/>
        <scheme val="minor"/>
      </rPr>
      <t>discretionary</t>
    </r>
    <r>
      <rPr>
        <sz val="12"/>
        <color theme="1"/>
        <rFont val="Calibri"/>
        <family val="2"/>
        <scheme val="minor"/>
      </rPr>
      <t xml:space="preserve"> recount by filing a request with the </t>
    </r>
    <r>
      <rPr>
        <i/>
        <sz val="12"/>
        <color theme="1"/>
        <rFont val="Calibri"/>
        <family val="2"/>
        <scheme val="minor"/>
      </rPr>
      <t xml:space="preserve">filing officer </t>
    </r>
    <r>
      <rPr>
        <sz val="12"/>
        <color theme="1"/>
        <rFont val="Calibri"/>
        <family val="2"/>
        <scheme val="minor"/>
      </rPr>
      <t>during the time of contest (5 days of the primary canvass). A discretionary recount of a primary does NOT delay the delivery of notice of nomination to the winning candidate. Please see M.S. 204C.35, subd. 2 for details regarding the request and fees.</t>
    </r>
  </si>
  <si>
    <r>
      <t xml:space="preserve">Federal, multi-county state and multi-county judicial </t>
    </r>
    <r>
      <rPr>
        <b/>
        <i/>
        <sz val="12"/>
        <color theme="1"/>
        <rFont val="Calibri"/>
        <family val="2"/>
        <scheme val="minor"/>
      </rPr>
      <t>primary</t>
    </r>
    <r>
      <rPr>
        <b/>
        <sz val="12"/>
        <color theme="1"/>
        <rFont val="Calibri"/>
        <family val="2"/>
        <scheme val="minor"/>
      </rPr>
      <t xml:space="preserve"> races: </t>
    </r>
    <r>
      <rPr>
        <sz val="12"/>
        <color theme="1"/>
        <rFont val="Calibri"/>
        <family val="2"/>
        <scheme val="minor"/>
      </rPr>
      <t xml:space="preserve">If a </t>
    </r>
    <r>
      <rPr>
        <i/>
        <sz val="12"/>
        <color theme="1"/>
        <rFont val="Calibri"/>
        <family val="2"/>
        <scheme val="minor"/>
      </rPr>
      <t>publicly funded recount</t>
    </r>
    <r>
      <rPr>
        <sz val="12"/>
        <color theme="1"/>
        <rFont val="Calibri"/>
        <family val="2"/>
        <scheme val="minor"/>
      </rPr>
      <t xml:space="preserve"> condition exists, the State Canvass Board must immediately notify the federal/state office candidate of the option for a publicly funded recount. The candidate must provide a written request to the </t>
    </r>
    <r>
      <rPr>
        <i/>
        <sz val="12"/>
        <color theme="1"/>
        <rFont val="Calibri"/>
        <family val="2"/>
        <scheme val="minor"/>
      </rPr>
      <t xml:space="preserve">filing officer </t>
    </r>
    <r>
      <rPr>
        <sz val="12"/>
        <color theme="1"/>
        <rFont val="Calibri"/>
        <family val="2"/>
        <scheme val="minor"/>
      </rPr>
      <t>no later than 5:00 p.m. on the 2nd day after the canvass of the primary.</t>
    </r>
  </si>
  <si>
    <r>
      <t xml:space="preserve">Federal, multi-county state and multi-county judicial primary races - </t>
    </r>
    <r>
      <rPr>
        <b/>
        <i/>
        <sz val="12"/>
        <color theme="1"/>
        <rFont val="Calibri"/>
        <family val="2"/>
        <scheme val="minor"/>
      </rPr>
      <t>Discretionary</t>
    </r>
    <r>
      <rPr>
        <b/>
        <sz val="12"/>
        <color theme="1"/>
        <rFont val="Calibri"/>
        <family val="2"/>
        <scheme val="minor"/>
      </rPr>
      <t xml:space="preserve"> Recount: </t>
    </r>
    <r>
      <rPr>
        <sz val="12"/>
        <color theme="1"/>
        <rFont val="Calibri"/>
        <family val="2"/>
        <scheme val="minor"/>
      </rPr>
      <t xml:space="preserve">Candidate may request a </t>
    </r>
    <r>
      <rPr>
        <i/>
        <sz val="12"/>
        <color theme="1"/>
        <rFont val="Calibri"/>
        <family val="2"/>
        <scheme val="minor"/>
      </rPr>
      <t>discretionary</t>
    </r>
    <r>
      <rPr>
        <sz val="12"/>
        <color theme="1"/>
        <rFont val="Calibri"/>
        <family val="2"/>
        <scheme val="minor"/>
      </rPr>
      <t xml:space="preserve"> recount by filing a request with the </t>
    </r>
    <r>
      <rPr>
        <i/>
        <sz val="12"/>
        <color theme="1"/>
        <rFont val="Calibri"/>
        <family val="2"/>
        <scheme val="minor"/>
      </rPr>
      <t xml:space="preserve">filing officer </t>
    </r>
    <r>
      <rPr>
        <sz val="12"/>
        <color theme="1"/>
        <rFont val="Calibri"/>
        <family val="2"/>
        <scheme val="minor"/>
      </rPr>
      <t xml:space="preserve">during the time of contest (5 days of a primary). Please see M.S. 204C.35, subd. 2 for details regarding the request and fees. A discretionary recount </t>
    </r>
    <r>
      <rPr>
        <i/>
        <sz val="12"/>
        <color theme="1"/>
        <rFont val="Calibri"/>
        <family val="2"/>
        <scheme val="minor"/>
      </rPr>
      <t>does not delay</t>
    </r>
    <r>
      <rPr>
        <sz val="12"/>
        <color theme="1"/>
        <rFont val="Calibri"/>
        <family val="2"/>
        <scheme val="minor"/>
      </rPr>
      <t xml:space="preserve"> the delivery of the notice of nomination to the winning candidate.</t>
    </r>
  </si>
  <si>
    <r>
      <t xml:space="preserve">Labor Day Holiday: </t>
    </r>
    <r>
      <rPr>
        <sz val="12"/>
        <rFont val="Calibri"/>
        <family val="2"/>
        <scheme val="minor"/>
      </rPr>
      <t>No public business shall be transacted, except in cases of necessity.</t>
    </r>
  </si>
  <si>
    <r>
      <t xml:space="preserve">County auditors/municipal clerks shall prepare a </t>
    </r>
    <r>
      <rPr>
        <i/>
        <sz val="12"/>
        <color theme="1"/>
        <rFont val="Calibri"/>
        <family val="2"/>
        <scheme val="minor"/>
      </rPr>
      <t>new</t>
    </r>
    <r>
      <rPr>
        <sz val="12"/>
        <color theme="1"/>
        <rFont val="Calibri"/>
        <family val="2"/>
        <scheme val="minor"/>
      </rPr>
      <t xml:space="preserve"> electronic voting system plan for precincts and counting centers and submit signed and notarized to OSS (those with new voting systems) - more than 60 days before the first election at which the new electronic voting system is used.</t>
    </r>
  </si>
  <si>
    <r>
      <t xml:space="preserve">Last day to post on OSS, county and municipal websites the location, days and times of absentee/early voting locations for the </t>
    </r>
    <r>
      <rPr>
        <i/>
        <sz val="12"/>
        <rFont val="Calibri"/>
        <family val="2"/>
        <scheme val="minor"/>
      </rPr>
      <t>November general elections</t>
    </r>
    <r>
      <rPr>
        <sz val="12"/>
        <rFont val="Calibri"/>
        <family val="2"/>
        <scheme val="minor"/>
      </rPr>
      <t>. If municipality does not have a website, notice is published - at least 14 days before the first day of absentee voting.</t>
    </r>
  </si>
  <si>
    <r>
      <t xml:space="preserve">Last day for postsecondary institutions to submit to county a written agreement that they will certify for use accurate updated </t>
    </r>
    <r>
      <rPr>
        <i/>
        <sz val="12"/>
        <rFont val="Calibri"/>
        <family val="2"/>
        <scheme val="minor"/>
      </rPr>
      <t>residential housing lists</t>
    </r>
    <r>
      <rPr>
        <sz val="12"/>
        <rFont val="Calibri"/>
        <family val="2"/>
        <scheme val="minor"/>
      </rPr>
      <t xml:space="preserve"> under M.S. 135A.17. Agreement is effective for </t>
    </r>
    <r>
      <rPr>
        <i/>
        <sz val="12"/>
        <rFont val="Calibri"/>
        <family val="2"/>
        <scheme val="minor"/>
      </rPr>
      <t>all</t>
    </r>
    <r>
      <rPr>
        <sz val="12"/>
        <rFont val="Calibri"/>
        <family val="2"/>
        <scheme val="minor"/>
      </rPr>
      <t xml:space="preserve"> subsequent elections held in </t>
    </r>
    <r>
      <rPr>
        <i/>
        <sz val="12"/>
        <rFont val="Calibri"/>
        <family val="2"/>
        <scheme val="minor"/>
      </rPr>
      <t>that</t>
    </r>
    <r>
      <rPr>
        <sz val="12"/>
        <rFont val="Calibri"/>
        <family val="2"/>
        <scheme val="minor"/>
      </rPr>
      <t xml:space="preserve"> calendar year - no later than 60 days prior to the State General.</t>
    </r>
  </si>
  <si>
    <r>
      <t xml:space="preserve">Last day for municipalities to disseminate information to the public about the use of a </t>
    </r>
    <r>
      <rPr>
        <i/>
        <sz val="12"/>
        <color theme="1"/>
        <rFont val="Calibri"/>
        <family val="2"/>
        <scheme val="minor"/>
      </rPr>
      <t>new</t>
    </r>
    <r>
      <rPr>
        <sz val="12"/>
        <color theme="1"/>
        <rFont val="Calibri"/>
        <family val="2"/>
        <scheme val="minor"/>
      </rPr>
      <t xml:space="preserve"> voting system (State General) - at least 60 days prior to the first-use election.</t>
    </r>
  </si>
  <si>
    <r>
      <t xml:space="preserve">Period of time to do public accuracy test of </t>
    </r>
    <r>
      <rPr>
        <i/>
        <sz val="12"/>
        <rFont val="Calibri"/>
        <family val="2"/>
        <scheme val="minor"/>
      </rPr>
      <t>November general elections</t>
    </r>
    <r>
      <rPr>
        <sz val="12"/>
        <rFont val="Calibri"/>
        <family val="2"/>
        <scheme val="minor"/>
      </rPr>
      <t xml:space="preserve"> voting equipment to include tabulator and/or assistive voting devices – at least 3 days before use. Publish notice at least two days </t>
    </r>
    <r>
      <rPr>
        <i/>
        <sz val="12"/>
        <rFont val="Calibri"/>
        <family val="2"/>
        <scheme val="minor"/>
      </rPr>
      <t xml:space="preserve">before </t>
    </r>
    <r>
      <rPr>
        <sz val="12"/>
        <rFont val="Calibri"/>
        <family val="2"/>
        <scheme val="minor"/>
      </rPr>
      <t>test.</t>
    </r>
  </si>
  <si>
    <r>
      <t>Must appoint</t>
    </r>
    <r>
      <rPr>
        <i/>
        <sz val="12"/>
        <rFont val="Calibri"/>
        <family val="2"/>
        <scheme val="minor"/>
      </rPr>
      <t xml:space="preserve"> November general elections</t>
    </r>
    <r>
      <rPr>
        <sz val="12"/>
        <rFont val="Calibri"/>
        <family val="2"/>
        <scheme val="minor"/>
      </rPr>
      <t xml:space="preserve"> </t>
    </r>
    <r>
      <rPr>
        <i/>
        <sz val="12"/>
        <rFont val="Calibri"/>
        <family val="2"/>
        <scheme val="minor"/>
      </rPr>
      <t xml:space="preserve">absentee, mail and/or UOCAVA </t>
    </r>
    <r>
      <rPr>
        <sz val="12"/>
        <rFont val="Calibri"/>
        <family val="2"/>
        <scheme val="minor"/>
      </rPr>
      <t xml:space="preserve">(county appoints UOCAVA) ballot board members by the time they are to examine the voted ballot </t>
    </r>
    <r>
      <rPr>
        <i/>
        <sz val="12"/>
        <rFont val="Calibri"/>
        <family val="2"/>
        <scheme val="minor"/>
      </rPr>
      <t>return</t>
    </r>
    <r>
      <rPr>
        <sz val="12"/>
        <rFont val="Calibri"/>
        <family val="2"/>
        <scheme val="minor"/>
      </rPr>
      <t xml:space="preserve"> envelopes and mark them "accepted" or "rejected" - before voted ballots are returned.</t>
    </r>
  </si>
  <si>
    <r>
      <t xml:space="preserve">All November general elections UOCAVA ballots, with applications on file, </t>
    </r>
    <r>
      <rPr>
        <i/>
        <sz val="12"/>
        <color theme="1"/>
        <rFont val="Calibri"/>
        <family val="2"/>
        <scheme val="minor"/>
      </rPr>
      <t>must</t>
    </r>
    <r>
      <rPr>
        <sz val="12"/>
        <color theme="1"/>
        <rFont val="Calibri"/>
        <family val="2"/>
        <scheme val="minor"/>
      </rPr>
      <t xml:space="preserve"> be sent by this date. Will need to certify to OSS that </t>
    </r>
    <r>
      <rPr>
        <i/>
        <sz val="12"/>
        <color theme="1"/>
        <rFont val="Calibri"/>
        <family val="2"/>
        <scheme val="minor"/>
      </rPr>
      <t>all</t>
    </r>
    <r>
      <rPr>
        <sz val="12"/>
        <color theme="1"/>
        <rFont val="Calibri"/>
        <family val="2"/>
        <scheme val="minor"/>
      </rPr>
      <t xml:space="preserve"> ballots have been sent. Double check SVRS </t>
    </r>
    <r>
      <rPr>
        <i/>
        <sz val="12"/>
        <color theme="1"/>
        <rFont val="Calibri"/>
        <family val="2"/>
        <scheme val="minor"/>
      </rPr>
      <t>online</t>
    </r>
    <r>
      <rPr>
        <sz val="12"/>
        <color theme="1"/>
        <rFont val="Calibri"/>
        <family val="2"/>
        <scheme val="minor"/>
      </rPr>
      <t xml:space="preserve"> queues for FPCA </t>
    </r>
    <r>
      <rPr>
        <i/>
        <sz val="12"/>
        <color theme="1"/>
        <rFont val="Calibri"/>
        <family val="2"/>
        <scheme val="minor"/>
      </rPr>
      <t>and</t>
    </r>
    <r>
      <rPr>
        <sz val="12"/>
        <color theme="1"/>
        <rFont val="Calibri"/>
        <family val="2"/>
        <scheme val="minor"/>
      </rPr>
      <t xml:space="preserve"> Absentee Ballot application processing. Review Absentee Ballot reports to make certain all applications have been processed and all initialized UOCAVA ballots that have been sent are in "sent" status in SVRS.</t>
    </r>
  </si>
  <si>
    <r>
      <t xml:space="preserve">Period of time to mail ballots to registered voters in mail precincts </t>
    </r>
    <r>
      <rPr>
        <i/>
        <sz val="12"/>
        <color theme="1"/>
        <rFont val="Calibri"/>
        <family val="2"/>
        <scheme val="minor"/>
      </rPr>
      <t xml:space="preserve">(initial mailing ) (Note:  no later than 14 days before the election, the auditor must make a subsequent mailing of ballots to those voters who register to vote after the initial mailing but before the 20th day before the election.)  </t>
    </r>
    <r>
      <rPr>
        <sz val="12"/>
        <color theme="1"/>
        <rFont val="Calibri"/>
        <family val="2"/>
        <scheme val="minor"/>
      </rPr>
      <t>If an envelope is rejected at least 5 days before the election, the ballots in the envelope must be considered spoiled and the auditor or clerk shall provide the voter with a replacement ballot - no earlier than 46 days prior to election and no later than 14 days prior to election.</t>
    </r>
  </si>
  <si>
    <r>
      <t xml:space="preserve">An </t>
    </r>
    <r>
      <rPr>
        <i/>
        <sz val="12"/>
        <color theme="1"/>
        <rFont val="Calibri"/>
        <family val="2"/>
        <scheme val="minor"/>
      </rPr>
      <t>agent</t>
    </r>
    <r>
      <rPr>
        <sz val="12"/>
        <color theme="1"/>
        <rFont val="Calibri"/>
        <family val="2"/>
        <scheme val="minor"/>
      </rPr>
      <t xml:space="preserve"> returning another's November general election Absentee Ballot must show ID with name and signature. Absentee Ballot administrator records agent's name/address, voter's name/address and has agent sign the log.</t>
    </r>
  </si>
  <si>
    <r>
      <t xml:space="preserve">Municipality must not make a change to </t>
    </r>
    <r>
      <rPr>
        <i/>
        <sz val="12"/>
        <color theme="1"/>
        <rFont val="Calibri"/>
        <family val="2"/>
        <scheme val="minor"/>
      </rPr>
      <t>number or name of a street address</t>
    </r>
    <r>
      <rPr>
        <sz val="12"/>
        <color theme="1"/>
        <rFont val="Calibri"/>
        <family val="2"/>
        <scheme val="minor"/>
      </rPr>
      <t xml:space="preserve"> of existing residence effective during the 45 days prior to any election which includes the affected residence (November General Election).</t>
    </r>
  </si>
  <si>
    <r>
      <t xml:space="preserve">Must provide instruction for voters on a </t>
    </r>
    <r>
      <rPr>
        <i/>
        <sz val="12"/>
        <color theme="1"/>
        <rFont val="Calibri"/>
        <family val="2"/>
        <scheme val="minor"/>
      </rPr>
      <t>new</t>
    </r>
    <r>
      <rPr>
        <sz val="12"/>
        <color theme="1"/>
        <rFont val="Calibri"/>
        <family val="2"/>
        <scheme val="minor"/>
      </rPr>
      <t xml:space="preserve"> voting system that will be used for the first time, including a demonstration voting system in a public place – for six weeks immediately prior to the first election (State General) at which the voting system will be used.</t>
    </r>
  </si>
  <si>
    <r>
      <t xml:space="preserve">Last day to certify to OSS that the electronic rosters (e-pollbooks) being used at </t>
    </r>
    <r>
      <rPr>
        <i/>
        <sz val="12"/>
        <rFont val="Calibri"/>
        <family val="2"/>
        <scheme val="minor"/>
      </rPr>
      <t>November general elections</t>
    </r>
    <r>
      <rPr>
        <sz val="12"/>
        <rFont val="Calibri"/>
        <family val="2"/>
        <scheme val="minor"/>
      </rPr>
      <t xml:space="preserve"> </t>
    </r>
    <r>
      <rPr>
        <i/>
        <sz val="12"/>
        <rFont val="Calibri"/>
        <family val="2"/>
        <scheme val="minor"/>
      </rPr>
      <t xml:space="preserve">meet all of the requirements </t>
    </r>
    <r>
      <rPr>
        <sz val="12"/>
        <rFont val="Calibri"/>
        <family val="2"/>
        <scheme val="minor"/>
      </rPr>
      <t xml:space="preserve">of M.S. 201.225 - at least 30 days before </t>
    </r>
    <r>
      <rPr>
        <i/>
        <sz val="12"/>
        <rFont val="Calibri"/>
        <family val="2"/>
        <scheme val="minor"/>
      </rPr>
      <t>each</t>
    </r>
    <r>
      <rPr>
        <sz val="12"/>
        <rFont val="Calibri"/>
        <family val="2"/>
        <scheme val="minor"/>
      </rPr>
      <t xml:space="preserve"> election.</t>
    </r>
  </si>
  <si>
    <r>
      <t xml:space="preserve">Last day to notify affected voters of an </t>
    </r>
    <r>
      <rPr>
        <i/>
        <sz val="12"/>
        <rFont val="Calibri"/>
        <family val="2"/>
        <scheme val="minor"/>
      </rPr>
      <t>November General Election Date</t>
    </r>
    <r>
      <rPr>
        <sz val="12"/>
        <rFont val="Calibri"/>
        <family val="2"/>
        <scheme val="minor"/>
      </rPr>
      <t xml:space="preserve"> election polling place change – at least 25 days before election.</t>
    </r>
  </si>
  <si>
    <r>
      <t xml:space="preserve">Indigenous Peoples Holiday: </t>
    </r>
    <r>
      <rPr>
        <sz val="12"/>
        <color theme="1"/>
        <rFont val="Calibri"/>
        <family val="2"/>
        <scheme val="minor"/>
      </rPr>
      <t>Political subdivisions have the option of determining whether this shall be a holiday on which no business shall be transacted. Where it is determined that it is not a holiday, public business may be conducted.</t>
    </r>
  </si>
  <si>
    <r>
      <t xml:space="preserve">After close of business on the 19th day, November general elections </t>
    </r>
    <r>
      <rPr>
        <i/>
        <sz val="12"/>
        <color theme="1"/>
        <rFont val="Calibri"/>
        <family val="2"/>
        <scheme val="minor"/>
      </rPr>
      <t>absentee and mail</t>
    </r>
    <r>
      <rPr>
        <sz val="12"/>
        <color theme="1"/>
        <rFont val="Calibri"/>
        <family val="2"/>
        <scheme val="minor"/>
      </rPr>
      <t xml:space="preserve"> </t>
    </r>
    <r>
      <rPr>
        <i/>
        <sz val="12"/>
        <color theme="1"/>
        <rFont val="Calibri"/>
        <family val="2"/>
        <scheme val="minor"/>
      </rPr>
      <t>ballot</t>
    </r>
    <r>
      <rPr>
        <sz val="12"/>
        <color theme="1"/>
        <rFont val="Calibri"/>
        <family val="2"/>
        <scheme val="minor"/>
      </rPr>
      <t xml:space="preserve"> return envelopes marked "accepted" may be opened, duplicated as needed, initialed and deposited in ballot box - Begins the 19th day before election.</t>
    </r>
  </si>
  <si>
    <r>
      <t xml:space="preserve">If mail ballots </t>
    </r>
    <r>
      <rPr>
        <i/>
        <sz val="12"/>
        <color theme="1"/>
        <rFont val="Calibri"/>
        <family val="2"/>
        <scheme val="minor"/>
      </rPr>
      <t>have not been sent yet</t>
    </r>
    <r>
      <rPr>
        <sz val="12"/>
        <color theme="1"/>
        <rFont val="Calibri"/>
        <family val="2"/>
        <scheme val="minor"/>
      </rPr>
      <t>, last day to send general election mail ballots to those voters in a mail ballot precinct who are registered to vote - no later than 14 days before the election.</t>
    </r>
  </si>
  <si>
    <r>
      <t xml:space="preserve">Last day for municipalities and school districts with general elections to </t>
    </r>
    <r>
      <rPr>
        <i/>
        <sz val="12"/>
        <color theme="1"/>
        <rFont val="Calibri"/>
        <family val="2"/>
        <scheme val="minor"/>
      </rPr>
      <t xml:space="preserve">post </t>
    </r>
    <r>
      <rPr>
        <sz val="12"/>
        <color theme="1"/>
        <rFont val="Calibri"/>
        <family val="2"/>
        <scheme val="minor"/>
      </rPr>
      <t xml:space="preserve">notice of general election </t>
    </r>
    <r>
      <rPr>
        <i/>
        <sz val="12"/>
        <color theme="1"/>
        <rFont val="Calibri"/>
        <family val="2"/>
        <scheme val="minor"/>
      </rPr>
      <t xml:space="preserve">(Required for school districts, 4th class cities who dispensed with published notice, and non-metro towns that dispensed with publication) </t>
    </r>
    <r>
      <rPr>
        <sz val="12"/>
        <color theme="1"/>
        <rFont val="Calibri"/>
        <family val="2"/>
        <scheme val="minor"/>
      </rPr>
      <t>- 10 days before election.</t>
    </r>
  </si>
  <si>
    <r>
      <t xml:space="preserve">Period of time for </t>
    </r>
    <r>
      <rPr>
        <i/>
        <sz val="12"/>
        <color theme="1"/>
        <rFont val="Calibri"/>
        <family val="2"/>
        <scheme val="minor"/>
      </rPr>
      <t>agent delivery</t>
    </r>
    <r>
      <rPr>
        <sz val="12"/>
        <color theme="1"/>
        <rFont val="Calibri"/>
        <family val="2"/>
        <scheme val="minor"/>
      </rPr>
      <t xml:space="preserve"> of absentee ballots </t>
    </r>
    <r>
      <rPr>
        <i/>
        <sz val="12"/>
        <color theme="1"/>
        <rFont val="Calibri"/>
        <family val="2"/>
        <scheme val="minor"/>
      </rPr>
      <t>to</t>
    </r>
    <r>
      <rPr>
        <sz val="12"/>
        <color theme="1"/>
        <rFont val="Calibri"/>
        <family val="2"/>
        <scheme val="minor"/>
      </rPr>
      <t xml:space="preserve"> a voter who would have difficulty getting to the polls because of incapacitating health reasons, or who is disabled, or who is a patient of a health care facility, a resident of a facility providing assisted living services, a participant in a residential program for adults or a resident of a shelter for battered women. The agent must have a preexisting relationship with the voter. Deadline is 8 p.m. election day - During the 7 days preceding an election.</t>
    </r>
  </si>
  <si>
    <r>
      <t xml:space="preserve">Last day to </t>
    </r>
    <r>
      <rPr>
        <i/>
        <sz val="12"/>
        <color theme="1"/>
        <rFont val="Calibri"/>
        <family val="2"/>
        <scheme val="minor"/>
      </rPr>
      <t>post</t>
    </r>
    <r>
      <rPr>
        <sz val="12"/>
        <color theme="1"/>
        <rFont val="Calibri"/>
        <family val="2"/>
        <scheme val="minor"/>
      </rPr>
      <t xml:space="preserve"> general sample ballot in school district clerk's office - at least 4 days before election.</t>
    </r>
  </si>
  <si>
    <r>
      <t xml:space="preserve">Last day to do public accuracy test of </t>
    </r>
    <r>
      <rPr>
        <i/>
        <sz val="12"/>
        <rFont val="Calibri"/>
        <family val="2"/>
        <scheme val="minor"/>
      </rPr>
      <t>November General Election Date</t>
    </r>
    <r>
      <rPr>
        <sz val="12"/>
        <rFont val="Calibri"/>
        <family val="2"/>
        <scheme val="minor"/>
      </rPr>
      <t xml:space="preserve"> voting equipment of tabulator and/or assistive voting devices - at least 3 days before use. Publish </t>
    </r>
    <r>
      <rPr>
        <i/>
        <sz val="12"/>
        <rFont val="Calibri"/>
        <family val="2"/>
        <scheme val="minor"/>
      </rPr>
      <t>notice</t>
    </r>
    <r>
      <rPr>
        <sz val="12"/>
        <rFont val="Calibri"/>
        <family val="2"/>
        <scheme val="minor"/>
      </rPr>
      <t xml:space="preserve"> at least 2 days before test.</t>
    </r>
  </si>
  <si>
    <r>
      <t xml:space="preserve">STATE GENERAL ELECTION DAY: </t>
    </r>
    <r>
      <rPr>
        <sz val="12"/>
        <color theme="1"/>
        <rFont val="Calibri"/>
        <family val="2"/>
        <scheme val="minor"/>
      </rPr>
      <t>First Tuesday after the first Monday in November. Minimum voting hours are 7 a.m. to 8 p.m. Except for non-metro towns with less than 500 inhabitants who have voted to open no later than 10 a.m. Except for unorganized territories whose residents have petitioned to open no later than 10 a.m.</t>
    </r>
  </si>
  <si>
    <r>
      <t xml:space="preserve">STATE GENERAL ELECTION DAY: </t>
    </r>
    <r>
      <rPr>
        <sz val="12"/>
        <color theme="1"/>
        <rFont val="Calibri"/>
        <family val="2"/>
        <scheme val="minor"/>
      </rPr>
      <t>Voted Absentee Ballots can be returned by the voter or agent, in person, until 8:00 p.m. If delivered by mail or a package delivery service, ballot must arrive by 8:00 p.m.</t>
    </r>
  </si>
  <si>
    <r>
      <t xml:space="preserve">STATE GENERAL ELECTION DAY: </t>
    </r>
    <r>
      <rPr>
        <i/>
        <sz val="12"/>
        <color theme="1"/>
        <rFont val="Calibri"/>
        <family val="2"/>
        <scheme val="minor"/>
      </rPr>
      <t>Agent delivery</t>
    </r>
    <r>
      <rPr>
        <sz val="12"/>
        <color theme="1"/>
        <rFont val="Calibri"/>
        <family val="2"/>
        <scheme val="minor"/>
      </rPr>
      <t xml:space="preserve"> of absentee ballots </t>
    </r>
    <r>
      <rPr>
        <i/>
        <sz val="12"/>
        <color theme="1"/>
        <rFont val="Calibri"/>
        <family val="2"/>
        <scheme val="minor"/>
      </rPr>
      <t>to</t>
    </r>
    <r>
      <rPr>
        <sz val="12"/>
        <color theme="1"/>
        <rFont val="Calibri"/>
        <family val="2"/>
        <scheme val="minor"/>
      </rPr>
      <t xml:space="preserve"> a voter who would have difficulty getting to the polls because of incapacitating health reasons, or who is disabled, or who is a patient of a health care facility, a resident of a facility providing assisted living services, a participant in a residential program for adults or a resident of a shelter for battered women. The agent must have a preexisting relationship with the voter. May designate agent to deliver by 8:00 p.m. and voted ballots must be returned by 8:00 p.m. on Election Day.</t>
    </r>
  </si>
  <si>
    <r>
      <t xml:space="preserve">STATE GENERAL ELECTION DAY: </t>
    </r>
    <r>
      <rPr>
        <sz val="12"/>
        <color theme="1"/>
        <rFont val="Calibri"/>
        <family val="2"/>
        <scheme val="minor"/>
      </rPr>
      <t xml:space="preserve">No state agency, board, commission, department, or committee shall conduct a public meeting </t>
    </r>
    <r>
      <rPr>
        <i/>
        <sz val="12"/>
        <color theme="1"/>
        <rFont val="Calibri"/>
        <family val="2"/>
        <scheme val="minor"/>
      </rPr>
      <t>on the day</t>
    </r>
    <r>
      <rPr>
        <sz val="12"/>
        <color theme="1"/>
        <rFont val="Calibri"/>
        <family val="2"/>
        <scheme val="minor"/>
      </rPr>
      <t xml:space="preserve"> of a state primary or general election.</t>
    </r>
  </si>
  <si>
    <r>
      <t xml:space="preserve">STATE GENERAL ELECTION DAY: Between 6:00 to 8:00 p.m. </t>
    </r>
    <r>
      <rPr>
        <sz val="12"/>
        <color theme="1"/>
        <rFont val="Calibri"/>
        <family val="2"/>
        <scheme val="minor"/>
      </rPr>
      <t>No special taxing district, governing body, school board, county board of commissioners, city council or town board shall conduct a meeting. Except for regularly scheduled classes, no Minnesota state college or university shall schedule an event. Except for regularly scheduled classes, a public elementary or secondary school may not schedule a school sponsored event - between 6:00 to 8:00 p.m. on general election day.</t>
    </r>
  </si>
  <si>
    <r>
      <t xml:space="preserve">County canvass board meets between the third and tenth day following the state General. </t>
    </r>
    <r>
      <rPr>
        <i/>
        <sz val="12"/>
        <color theme="1"/>
        <rFont val="Calibri"/>
        <family val="2"/>
        <scheme val="minor"/>
      </rPr>
      <t>County canvass of federal/state/judicial offices:</t>
    </r>
    <r>
      <rPr>
        <sz val="12"/>
        <color theme="1"/>
        <rFont val="Calibri"/>
        <family val="2"/>
        <scheme val="minor"/>
      </rPr>
      <t xml:space="preserve"> Auditor submits an electronic copy to OSS </t>
    </r>
    <r>
      <rPr>
        <i/>
        <sz val="12"/>
        <color theme="1"/>
        <rFont val="Calibri"/>
        <family val="2"/>
        <scheme val="minor"/>
      </rPr>
      <t>immediately after</t>
    </r>
    <r>
      <rPr>
        <sz val="12"/>
        <color theme="1"/>
        <rFont val="Calibri"/>
        <family val="2"/>
        <scheme val="minor"/>
      </rPr>
      <t xml:space="preserve"> canvass AND mails/delivers </t>
    </r>
    <r>
      <rPr>
        <i/>
        <sz val="12"/>
        <color theme="1"/>
        <rFont val="Calibri"/>
        <family val="2"/>
        <scheme val="minor"/>
      </rPr>
      <t>(express overnight)</t>
    </r>
    <r>
      <rPr>
        <sz val="12"/>
        <color theme="1"/>
        <rFont val="Calibri"/>
        <family val="2"/>
        <scheme val="minor"/>
      </rPr>
      <t xml:space="preserve"> one signed, certified (traceable) copy to OSS. Includes requested write-in tally sheets. </t>
    </r>
    <r>
      <rPr>
        <i/>
        <sz val="12"/>
        <color theme="1"/>
        <rFont val="Calibri"/>
        <family val="2"/>
        <scheme val="minor"/>
      </rPr>
      <t xml:space="preserve">No longer mail summary statements. </t>
    </r>
  </si>
  <si>
    <r>
      <t xml:space="preserve">Single-county state and single-county judicial general races: </t>
    </r>
    <r>
      <rPr>
        <sz val="12"/>
        <color theme="1"/>
        <rFont val="Calibri"/>
        <family val="2"/>
        <scheme val="minor"/>
      </rPr>
      <t xml:space="preserve">If a </t>
    </r>
    <r>
      <rPr>
        <i/>
        <sz val="12"/>
        <color theme="1"/>
        <rFont val="Calibri"/>
        <family val="2"/>
        <scheme val="minor"/>
      </rPr>
      <t>publicly funded recount</t>
    </r>
    <r>
      <rPr>
        <sz val="12"/>
        <color theme="1"/>
        <rFont val="Calibri"/>
        <family val="2"/>
        <scheme val="minor"/>
      </rPr>
      <t xml:space="preserve"> condition exists, the County Canvass Board must immediately notify the state/judicial office candidate of the option for a publicly funded recount. The candidate must provide a written request to the </t>
    </r>
    <r>
      <rPr>
        <i/>
        <sz val="12"/>
        <color theme="1"/>
        <rFont val="Calibri"/>
        <family val="2"/>
        <scheme val="minor"/>
      </rPr>
      <t xml:space="preserve">filing officer </t>
    </r>
    <r>
      <rPr>
        <sz val="12"/>
        <color theme="1"/>
        <rFont val="Calibri"/>
        <family val="2"/>
        <scheme val="minor"/>
      </rPr>
      <t>no later than 5:00 p.m. on the 2nd day after the canvass of the general.</t>
    </r>
  </si>
  <si>
    <r>
      <t xml:space="preserve">Single-county state and single-county judicial general races - </t>
    </r>
    <r>
      <rPr>
        <b/>
        <i/>
        <sz val="12"/>
        <color theme="1"/>
        <rFont val="Calibri"/>
        <family val="2"/>
        <scheme val="minor"/>
      </rPr>
      <t>Discretionary</t>
    </r>
    <r>
      <rPr>
        <b/>
        <sz val="12"/>
        <color theme="1"/>
        <rFont val="Calibri"/>
        <family val="2"/>
        <scheme val="minor"/>
      </rPr>
      <t xml:space="preserve"> Recount: </t>
    </r>
    <r>
      <rPr>
        <sz val="12"/>
        <color theme="1"/>
        <rFont val="Calibri"/>
        <family val="2"/>
        <scheme val="minor"/>
      </rPr>
      <t xml:space="preserve">Candidate may request a discretionary recount by filing a request with the </t>
    </r>
    <r>
      <rPr>
        <i/>
        <sz val="12"/>
        <color theme="1"/>
        <rFont val="Calibri"/>
        <family val="2"/>
        <scheme val="minor"/>
      </rPr>
      <t xml:space="preserve">filing officer </t>
    </r>
    <r>
      <rPr>
        <sz val="12"/>
        <color theme="1"/>
        <rFont val="Calibri"/>
        <family val="2"/>
        <scheme val="minor"/>
      </rPr>
      <t>during the time of contest (7 days of the general canvass). Please see M.S. 204C.35, subd. 2 for details regarding the request and fees.</t>
    </r>
  </si>
  <si>
    <r>
      <t>Veterans Day Holiday:</t>
    </r>
    <r>
      <rPr>
        <sz val="12"/>
        <color theme="1"/>
        <rFont val="Calibri"/>
        <family val="2"/>
        <scheme val="minor"/>
      </rPr>
      <t xml:space="preserve"> No public business shall be transacted, except in cases of necessity.</t>
    </r>
  </si>
  <si>
    <r>
      <t xml:space="preserve">Last day for candidate to file </t>
    </r>
    <r>
      <rPr>
        <i/>
        <sz val="12"/>
        <color theme="1"/>
        <rFont val="Calibri"/>
        <family val="2"/>
        <scheme val="minor"/>
      </rPr>
      <t xml:space="preserve">Campaign Financial Report Certification of Filing </t>
    </r>
    <r>
      <rPr>
        <sz val="12"/>
        <color theme="1"/>
        <rFont val="Calibri"/>
        <family val="2"/>
        <scheme val="minor"/>
      </rPr>
      <t>form - within 7 days of general election.</t>
    </r>
  </si>
  <si>
    <r>
      <t xml:space="preserve">PER Phase I: </t>
    </r>
    <r>
      <rPr>
        <sz val="12"/>
        <color theme="1"/>
        <rFont val="Calibri"/>
        <family val="2"/>
        <scheme val="minor"/>
      </rPr>
      <t>The post election review (PER) must not begin before the 11th day after the state general election and must be completed no later than the 18th day after the state general election. No review is required if the election for the office will be subject to a recount. Upon completion of the PER, results are submitted electronically or in writing to the OSS immediately. The OSS reports the results of the PER to the State Canvassing Board and changes are incorporated in the official results.</t>
    </r>
  </si>
  <si>
    <r>
      <t xml:space="preserve">PER Phase II: </t>
    </r>
    <r>
      <rPr>
        <sz val="12"/>
        <color theme="1"/>
        <rFont val="Calibri"/>
        <family val="2"/>
        <scheme val="minor"/>
      </rPr>
      <t>If necessary. If results of election voting system differ from the results of the manual count by more than the thresholds specified in M.S. 206.89, subd. 4 then a 2nd level of review is necessary. At least 3 additional precincts must be reviewed. If the difference is more than the thresholds specified in M.S. 206.89, subd. 4 then a Phase III review is required - the additional Phase II review must be completed within 2 days after the initial PER is completed.</t>
    </r>
  </si>
  <si>
    <r>
      <t xml:space="preserve">PER Phase III: </t>
    </r>
    <r>
      <rPr>
        <sz val="12"/>
        <color theme="1"/>
        <rFont val="Calibri"/>
        <family val="2"/>
        <scheme val="minor"/>
      </rPr>
      <t>If necessary. If Phase II results of the election voting system differ from the results of the manual hand count by more than the thresholds specified in M.S. 206.89, subd. 4, then a third level of review is necessary. A review must be conducted of the ballots from all the remaining precincts in the county. If the results of Phase III from 1 or more counties comprising in the aggregate more than 10 percent of the total number of persons voting in the election clearly indicate that an error in vote counting has occurred, then a Phase IV PER is required - the Phase III review must be completed and the results reported to the OSS within 1 week after Phase II was completed.</t>
    </r>
  </si>
  <si>
    <r>
      <t xml:space="preserve">PER Phase IV: </t>
    </r>
    <r>
      <rPr>
        <sz val="12"/>
        <color theme="1"/>
        <rFont val="Calibri"/>
        <family val="2"/>
        <scheme val="minor"/>
      </rPr>
      <t>If necessary. If the results of Phase III, the countywide review, from 1 or more counties comprising more than 10 percent of the total number of persons voting in the election clearly indicate that an error in vote counting has occurred, the OSS must notify the PER official of each county in the district that they must conduct manual recounts of all the ballots in the district - the Phase IV recount must be completed and the results reported to the appropriate canvassing board within 2 weeks after the PER official received notice from the OSS.</t>
    </r>
  </si>
  <si>
    <r>
      <t xml:space="preserve">Thanksgiving Holiday: </t>
    </r>
    <r>
      <rPr>
        <sz val="12"/>
        <color theme="1"/>
        <rFont val="Calibri"/>
        <family val="2"/>
        <scheme val="minor"/>
      </rPr>
      <t>No public business shall be transacted, except in cases of necessity.</t>
    </r>
  </si>
  <si>
    <r>
      <t>Day After Thanksgiving Holiday:</t>
    </r>
    <r>
      <rPr>
        <sz val="12"/>
        <color theme="1"/>
        <rFont val="Calibri"/>
        <family val="2"/>
        <scheme val="minor"/>
      </rPr>
      <t xml:space="preserve"> Political subdivisions have the option of determining whether Friday after Thanksgiving day shall be a holiday. Where it is determined that day after Thanksgiving is not a holiday, public business may be conducted.</t>
    </r>
  </si>
  <si>
    <r>
      <t xml:space="preserve">Federal, multi-county state and multi-county judicial general races: </t>
    </r>
    <r>
      <rPr>
        <sz val="12"/>
        <color theme="1"/>
        <rFont val="Calibri"/>
        <family val="2"/>
        <scheme val="minor"/>
      </rPr>
      <t xml:space="preserve">If a </t>
    </r>
    <r>
      <rPr>
        <i/>
        <sz val="12"/>
        <color theme="1"/>
        <rFont val="Calibri"/>
        <family val="2"/>
        <scheme val="minor"/>
      </rPr>
      <t>publicly funded recount</t>
    </r>
    <r>
      <rPr>
        <sz val="12"/>
        <color theme="1"/>
        <rFont val="Calibri"/>
        <family val="2"/>
        <scheme val="minor"/>
      </rPr>
      <t xml:space="preserve"> condition exists, the State Canvass Board must immediately notify the federal/state office candidate of the option for a publicly funded recount. The candidate must provide a written request to the </t>
    </r>
    <r>
      <rPr>
        <i/>
        <sz val="12"/>
        <color theme="1"/>
        <rFont val="Calibri"/>
        <family val="2"/>
        <scheme val="minor"/>
      </rPr>
      <t xml:space="preserve">filing officer </t>
    </r>
    <r>
      <rPr>
        <sz val="12"/>
        <color theme="1"/>
        <rFont val="Calibri"/>
        <family val="2"/>
        <scheme val="minor"/>
      </rPr>
      <t>no later than 5:00 p.m. on the 2nd day after the canvass of the general.</t>
    </r>
  </si>
  <si>
    <r>
      <t xml:space="preserve">Federal, multi-county state and multi-county judicial general races - </t>
    </r>
    <r>
      <rPr>
        <b/>
        <i/>
        <sz val="12"/>
        <color theme="1"/>
        <rFont val="Calibri"/>
        <family val="2"/>
        <scheme val="minor"/>
      </rPr>
      <t>Discretionary</t>
    </r>
    <r>
      <rPr>
        <b/>
        <sz val="12"/>
        <color theme="1"/>
        <rFont val="Calibri"/>
        <family val="2"/>
        <scheme val="minor"/>
      </rPr>
      <t xml:space="preserve"> Recount: </t>
    </r>
    <r>
      <rPr>
        <sz val="12"/>
        <color theme="1"/>
        <rFont val="Calibri"/>
        <family val="2"/>
        <scheme val="minor"/>
      </rPr>
      <t xml:space="preserve">Candidate may request a discretionary recount by filing a request with the </t>
    </r>
    <r>
      <rPr>
        <i/>
        <sz val="12"/>
        <color theme="1"/>
        <rFont val="Calibri"/>
        <family val="2"/>
        <scheme val="minor"/>
      </rPr>
      <t xml:space="preserve">filing officer </t>
    </r>
    <r>
      <rPr>
        <sz val="12"/>
        <color theme="1"/>
        <rFont val="Calibri"/>
        <family val="2"/>
        <scheme val="minor"/>
      </rPr>
      <t>during the time of contest (7 days of a general canvass). Please see M.S. 204C.35, subd. 2 for details regarding the request and fees.</t>
    </r>
  </si>
  <si>
    <r>
      <t xml:space="preserve">Last day to provide written notice of </t>
    </r>
    <r>
      <rPr>
        <i/>
        <sz val="12"/>
        <rFont val="Calibri"/>
        <family val="2"/>
        <scheme val="minor"/>
      </rPr>
      <t>February Uniform Election Date</t>
    </r>
    <r>
      <rPr>
        <sz val="12"/>
        <rFont val="Calibri"/>
        <family val="2"/>
        <scheme val="minor"/>
      </rPr>
      <t xml:space="preserve"> special and/or mail elections to auditor (if notice is not provided earlier than this date). Last day to provide notice of special election </t>
    </r>
    <r>
      <rPr>
        <i/>
        <sz val="12"/>
        <rFont val="Calibri"/>
        <family val="2"/>
        <scheme val="minor"/>
      </rPr>
      <t>cancellation.</t>
    </r>
    <r>
      <rPr>
        <sz val="12"/>
        <rFont val="Calibri"/>
        <family val="2"/>
        <scheme val="minor"/>
      </rPr>
      <t xml:space="preserve"> Last day for auditor to notify OSS of special and/or mail elections by scheduling the election in SVRS – at least 74 days before election.</t>
    </r>
  </si>
  <si>
    <r>
      <t xml:space="preserve">Last day to designate location for </t>
    </r>
    <r>
      <rPr>
        <i/>
        <sz val="12"/>
        <rFont val="Calibri"/>
        <family val="2"/>
        <scheme val="minor"/>
      </rPr>
      <t>March Town</t>
    </r>
    <r>
      <rPr>
        <sz val="12"/>
        <rFont val="Calibri"/>
        <family val="2"/>
        <scheme val="minor"/>
      </rPr>
      <t xml:space="preserve"> elections Absentee Ballot voting. Towns required to have assistive voting device at the election day poll location must also have an assistive voting device available during their Absentee Ballot voting period at their Absentee Ballot voting location. Notify County upon designation - 14 weeks before election.</t>
    </r>
  </si>
  <si>
    <r>
      <t xml:space="preserve">Last day for city, town or county (unorganized territories) with a </t>
    </r>
    <r>
      <rPr>
        <i/>
        <sz val="12"/>
        <rFont val="Calibri"/>
        <family val="2"/>
        <scheme val="minor"/>
      </rPr>
      <t>February Uniform Election Date</t>
    </r>
    <r>
      <rPr>
        <sz val="12"/>
        <rFont val="Calibri"/>
        <family val="2"/>
        <scheme val="minor"/>
      </rPr>
      <t xml:space="preserve"> special election being held within their boundaries to adopt election precinct </t>
    </r>
    <r>
      <rPr>
        <i/>
        <sz val="12"/>
        <rFont val="Calibri"/>
        <family val="2"/>
        <scheme val="minor"/>
      </rPr>
      <t>boundary</t>
    </r>
    <r>
      <rPr>
        <sz val="12"/>
        <rFont val="Calibri"/>
        <family val="2"/>
        <scheme val="minor"/>
      </rPr>
      <t xml:space="preserve"> changes - at least 10 weeks before the date of the next election.</t>
    </r>
  </si>
  <si>
    <r>
      <t xml:space="preserve">First day to issue certificate of election to winning federal, state and judicial candidates. If a recount is undertaken, no certificate of election shall be prepared or delivered until after the recount is completed. In case of contest, the court </t>
    </r>
    <r>
      <rPr>
        <i/>
        <sz val="12"/>
        <color theme="1"/>
        <rFont val="Calibri"/>
        <family val="2"/>
        <scheme val="minor"/>
      </rPr>
      <t xml:space="preserve">may </t>
    </r>
    <r>
      <rPr>
        <sz val="12"/>
        <color theme="1"/>
        <rFont val="Calibri"/>
        <family val="2"/>
        <scheme val="minor"/>
      </rPr>
      <t>invalidate and revoke the certificate as provided in chapter 209 - no certificate of election shall be issued until 7 days after the canvassing board has declared the result of the election.</t>
    </r>
  </si>
  <si>
    <r>
      <t xml:space="preserve">Last day for townships to change polling place location prior to </t>
    </r>
    <r>
      <rPr>
        <i/>
        <sz val="12"/>
        <color theme="1"/>
        <rFont val="Calibri"/>
        <family val="2"/>
        <scheme val="minor"/>
      </rPr>
      <t xml:space="preserve">March Town </t>
    </r>
    <r>
      <rPr>
        <sz val="12"/>
        <color theme="1"/>
        <rFont val="Calibri"/>
        <family val="2"/>
        <scheme val="minor"/>
      </rPr>
      <t>Elections except in a case when a polling place is not available – 90 days prior to election.</t>
    </r>
  </si>
  <si>
    <r>
      <t xml:space="preserve">Last day to notify OSS of a town use of electronic rosters (e-pollbooks) for the first time in the </t>
    </r>
    <r>
      <rPr>
        <i/>
        <sz val="12"/>
        <rFont val="Calibri"/>
        <family val="2"/>
        <scheme val="minor"/>
      </rPr>
      <t>March Town</t>
    </r>
    <r>
      <rPr>
        <sz val="12"/>
        <rFont val="Calibri"/>
        <family val="2"/>
        <scheme val="minor"/>
      </rPr>
      <t xml:space="preserve"> election. Precincts are to be identified. Valid for those precincts for subsequent elections until revoked. If precincts are added later, a new notification is required - at least 90 days before the </t>
    </r>
    <r>
      <rPr>
        <i/>
        <sz val="12"/>
        <rFont val="Calibri"/>
        <family val="2"/>
        <scheme val="minor"/>
      </rPr>
      <t>first</t>
    </r>
    <r>
      <rPr>
        <sz val="12"/>
        <rFont val="Calibri"/>
        <family val="2"/>
        <scheme val="minor"/>
      </rPr>
      <t xml:space="preserve"> election.</t>
    </r>
  </si>
  <si>
    <r>
      <t xml:space="preserve">Last day for Town with March Elections to authorize mail balloting by resolution (revocation of resolution has same deadline) for </t>
    </r>
    <r>
      <rPr>
        <i/>
        <sz val="12"/>
        <rFont val="Calibri"/>
        <family val="2"/>
        <scheme val="minor"/>
      </rPr>
      <t>March Town</t>
    </r>
    <r>
      <rPr>
        <sz val="12"/>
        <rFont val="Calibri"/>
        <family val="2"/>
        <scheme val="minor"/>
      </rPr>
      <t xml:space="preserve"> elections - no later than 90 days prior to the first election at which mail balloting will be used.</t>
    </r>
  </si>
  <si>
    <r>
      <t xml:space="preserve">Last day to post on OSS, county and jurisdiction websites the location, days and times of absentee/early voting locations for the </t>
    </r>
    <r>
      <rPr>
        <i/>
        <sz val="12"/>
        <rFont val="Calibri"/>
        <family val="2"/>
        <scheme val="minor"/>
      </rPr>
      <t>February Uniform Election Day Special Election</t>
    </r>
    <r>
      <rPr>
        <sz val="12"/>
        <rFont val="Calibri"/>
        <family val="2"/>
        <scheme val="minor"/>
      </rPr>
      <t>. If municipality does not have a website, notice is published - at least 14 days before the first day of absentee voting.</t>
    </r>
  </si>
  <si>
    <r>
      <t xml:space="preserve">Last day for jurisdictions with February Uniform Election Day Special Elections to disseminate information to the public about the use of a </t>
    </r>
    <r>
      <rPr>
        <i/>
        <sz val="12"/>
        <color theme="1"/>
        <rFont val="Calibri"/>
        <family val="2"/>
        <scheme val="minor"/>
      </rPr>
      <t>new</t>
    </r>
    <r>
      <rPr>
        <sz val="12"/>
        <color theme="1"/>
        <rFont val="Calibri"/>
        <family val="2"/>
        <scheme val="minor"/>
      </rPr>
      <t xml:space="preserve"> voting system – at least 60 days prior to the election.</t>
    </r>
  </si>
  <si>
    <r>
      <t xml:space="preserve">Last day for County Auditor to meet or otherwise communicate with March township officials to review election procedures for </t>
    </r>
    <r>
      <rPr>
        <i/>
        <sz val="12"/>
        <color theme="1"/>
        <rFont val="Calibri"/>
        <family val="2"/>
        <scheme val="minor"/>
      </rPr>
      <t>March Township Elections</t>
    </r>
    <r>
      <rPr>
        <sz val="12"/>
        <color theme="1"/>
        <rFont val="Calibri"/>
        <family val="2"/>
        <scheme val="minor"/>
      </rPr>
      <t xml:space="preserve"> - at least 12 weeks before the March town general election.</t>
    </r>
  </si>
  <si>
    <r>
      <t xml:space="preserve">Last day to </t>
    </r>
    <r>
      <rPr>
        <i/>
        <sz val="12"/>
        <rFont val="Calibri"/>
        <family val="2"/>
        <scheme val="minor"/>
      </rPr>
      <t>publish</t>
    </r>
    <r>
      <rPr>
        <sz val="12"/>
        <rFont val="Calibri"/>
        <family val="2"/>
        <scheme val="minor"/>
      </rPr>
      <t xml:space="preserve"> notice of town offices to be elected at </t>
    </r>
    <r>
      <rPr>
        <i/>
        <sz val="12"/>
        <rFont val="Calibri"/>
        <family val="2"/>
        <scheme val="minor"/>
      </rPr>
      <t>March Town</t>
    </r>
    <r>
      <rPr>
        <sz val="12"/>
        <rFont val="Calibri"/>
        <family val="2"/>
        <scheme val="minor"/>
      </rPr>
      <t xml:space="preserve"> election. Notice to include first and last dates to file for town office, and the closing time for filing </t>
    </r>
    <r>
      <rPr>
        <i/>
        <sz val="12"/>
        <rFont val="Calibri"/>
        <family val="2"/>
        <scheme val="minor"/>
      </rPr>
      <t>(municipal clerk's office must be open for filing from1-5 p.m. on the last day of the filing period)</t>
    </r>
    <r>
      <rPr>
        <sz val="12"/>
        <rFont val="Calibri"/>
        <family val="2"/>
        <scheme val="minor"/>
      </rPr>
      <t xml:space="preserve"> – at least 2 weeks before the first day to file an Affidavit of Candidacy.</t>
    </r>
  </si>
  <si>
    <r>
      <t xml:space="preserve">Period of time to do public accuracy test of </t>
    </r>
    <r>
      <rPr>
        <i/>
        <sz val="12"/>
        <rFont val="Calibri"/>
        <family val="2"/>
        <scheme val="minor"/>
      </rPr>
      <t>February Uniform Election Day Special Election</t>
    </r>
    <r>
      <rPr>
        <sz val="12"/>
        <rFont val="Calibri"/>
        <family val="2"/>
        <scheme val="minor"/>
      </rPr>
      <t xml:space="preserve"> voting equipment to include tabulator and/or assistive voting devices – at least 3 days before use. Publish notice at least two days </t>
    </r>
    <r>
      <rPr>
        <i/>
        <sz val="12"/>
        <rFont val="Calibri"/>
        <family val="2"/>
        <scheme val="minor"/>
      </rPr>
      <t xml:space="preserve">before </t>
    </r>
    <r>
      <rPr>
        <sz val="12"/>
        <rFont val="Calibri"/>
        <family val="2"/>
        <scheme val="minor"/>
      </rPr>
      <t>test.</t>
    </r>
  </si>
  <si>
    <r>
      <t xml:space="preserve">Christmas Day Holiday: </t>
    </r>
    <r>
      <rPr>
        <sz val="12"/>
        <color theme="1"/>
        <rFont val="Calibri"/>
        <family val="2"/>
        <scheme val="minor"/>
      </rPr>
      <t>No public business shall be transacted, except in cases of necessity.</t>
    </r>
  </si>
  <si>
    <r>
      <t>Must appoint</t>
    </r>
    <r>
      <rPr>
        <i/>
        <sz val="12"/>
        <rFont val="Calibri"/>
        <family val="2"/>
        <scheme val="minor"/>
      </rPr>
      <t xml:space="preserve"> February Uniform Election Day Special Election</t>
    </r>
    <r>
      <rPr>
        <sz val="12"/>
        <rFont val="Calibri"/>
        <family val="2"/>
        <scheme val="minor"/>
      </rPr>
      <t xml:space="preserve"> </t>
    </r>
    <r>
      <rPr>
        <i/>
        <sz val="12"/>
        <rFont val="Calibri"/>
        <family val="2"/>
        <scheme val="minor"/>
      </rPr>
      <t xml:space="preserve">absentee, mail and/or UOCAVA </t>
    </r>
    <r>
      <rPr>
        <sz val="12"/>
        <rFont val="Calibri"/>
        <family val="2"/>
        <scheme val="minor"/>
      </rPr>
      <t xml:space="preserve">(county appoints UOCAVA) ballot board members by the time they are to examine the voted ballot </t>
    </r>
    <r>
      <rPr>
        <i/>
        <sz val="12"/>
        <rFont val="Calibri"/>
        <family val="2"/>
        <scheme val="minor"/>
      </rPr>
      <t>return</t>
    </r>
    <r>
      <rPr>
        <sz val="12"/>
        <rFont val="Calibri"/>
        <family val="2"/>
        <scheme val="minor"/>
      </rPr>
      <t xml:space="preserve"> envelopes and mark them "accepted" or "rejected" - before voted ballots are returned.</t>
    </r>
  </si>
  <si>
    <r>
      <t xml:space="preserve">Last day for a town with March elections (no other jurisdiction can hold any type of special election on this date) to provide written notice of </t>
    </r>
    <r>
      <rPr>
        <i/>
        <sz val="12"/>
        <rFont val="Calibri"/>
        <family val="2"/>
        <scheme val="minor"/>
      </rPr>
      <t>March Town</t>
    </r>
    <r>
      <rPr>
        <sz val="12"/>
        <rFont val="Calibri"/>
        <family val="2"/>
        <scheme val="minor"/>
      </rPr>
      <t xml:space="preserve"> general or special elections to auditor (if notice is not provided earlier than this date). Last day to provide notice of special election </t>
    </r>
    <r>
      <rPr>
        <i/>
        <sz val="12"/>
        <rFont val="Calibri"/>
        <family val="2"/>
        <scheme val="minor"/>
      </rPr>
      <t>cancellation.</t>
    </r>
    <r>
      <rPr>
        <sz val="12"/>
        <rFont val="Calibri"/>
        <family val="2"/>
        <scheme val="minor"/>
      </rPr>
      <t xml:space="preserve"> Last day for county to notify OSS of election by making sure that the town's profile is correct and by adding any special election items to the election in SVRS – at least 74 days before election.</t>
    </r>
  </si>
  <si>
    <r>
      <t xml:space="preserve">Municipality must </t>
    </r>
    <r>
      <rPr>
        <i/>
        <sz val="12"/>
        <rFont val="Calibri"/>
        <family val="2"/>
        <scheme val="minor"/>
      </rPr>
      <t>not</t>
    </r>
    <r>
      <rPr>
        <sz val="12"/>
        <rFont val="Calibri"/>
        <family val="2"/>
        <scheme val="minor"/>
      </rPr>
      <t xml:space="preserve"> make a change to the </t>
    </r>
    <r>
      <rPr>
        <i/>
        <sz val="12"/>
        <rFont val="Calibri"/>
        <family val="2"/>
        <scheme val="minor"/>
      </rPr>
      <t>number or name of a street address</t>
    </r>
    <r>
      <rPr>
        <sz val="12"/>
        <rFont val="Calibri"/>
        <family val="2"/>
        <scheme val="minor"/>
      </rPr>
      <t xml:space="preserve"> of an existing residence prior to </t>
    </r>
    <r>
      <rPr>
        <i/>
        <sz val="12"/>
        <rFont val="Calibri"/>
        <family val="2"/>
        <scheme val="minor"/>
      </rPr>
      <t>February Uniform Election Day Special Election</t>
    </r>
    <r>
      <rPr>
        <sz val="12"/>
        <rFont val="Calibri"/>
        <family val="2"/>
        <scheme val="minor"/>
      </rPr>
      <t xml:space="preserve"> in a jurisdiction which includes the affected residence - not during the 45 days prior to </t>
    </r>
    <r>
      <rPr>
        <i/>
        <sz val="12"/>
        <rFont val="Calibri"/>
        <family val="2"/>
        <scheme val="minor"/>
      </rPr>
      <t>any</t>
    </r>
    <r>
      <rPr>
        <sz val="12"/>
        <rFont val="Calibri"/>
        <family val="2"/>
        <scheme val="minor"/>
      </rPr>
      <t xml:space="preserve"> election.</t>
    </r>
  </si>
  <si>
    <r>
      <t xml:space="preserve">Provide for instruction of voters with a demonstration voting system in a public place for the six weeks immediately prior to the first election (February Uniform Election Day Special Election) at which the </t>
    </r>
    <r>
      <rPr>
        <i/>
        <sz val="12"/>
        <color theme="1"/>
        <rFont val="Calibri"/>
        <family val="2"/>
        <scheme val="minor"/>
      </rPr>
      <t>new</t>
    </r>
    <r>
      <rPr>
        <sz val="12"/>
        <color theme="1"/>
        <rFont val="Calibri"/>
        <family val="2"/>
        <scheme val="minor"/>
      </rPr>
      <t xml:space="preserve"> voting system will be used.</t>
    </r>
  </si>
  <si>
    <r>
      <t xml:space="preserve">Time period for Town March Elections candidate filings. Filing offices </t>
    </r>
    <r>
      <rPr>
        <i/>
        <sz val="12"/>
        <color theme="1"/>
        <rFont val="Calibri"/>
        <family val="2"/>
        <scheme val="minor"/>
      </rPr>
      <t>must</t>
    </r>
    <r>
      <rPr>
        <sz val="12"/>
        <color theme="1"/>
        <rFont val="Calibri"/>
        <family val="2"/>
        <scheme val="minor"/>
      </rPr>
      <t xml:space="preserve"> be open for filing from 1-5 p.m. on the last day of filing – 70 to 56 days before the election.</t>
    </r>
  </si>
  <si>
    <r>
      <t xml:space="preserve">New Year's Day Holiday: </t>
    </r>
    <r>
      <rPr>
        <sz val="12"/>
        <color theme="1"/>
        <rFont val="Calibri"/>
        <family val="2"/>
        <scheme val="minor"/>
      </rPr>
      <t>No public business shall be transacted, except in cases of necessity.</t>
    </r>
  </si>
  <si>
    <r>
      <t xml:space="preserve">(Tentative) </t>
    </r>
    <r>
      <rPr>
        <sz val="12"/>
        <color theme="1"/>
        <rFont val="Calibri"/>
        <family val="2"/>
        <scheme val="minor"/>
      </rPr>
      <t>Annual List Maintenance (ALM) will occur sometime in January. The OSS shall determine if any registrants have not voted during the preceding four years. Those records will be changed to the status of "inactive. The OSS prepares a report to the county auditor containing the names of all registrants whose status was changed to "inactive."</t>
    </r>
  </si>
  <si>
    <r>
      <t xml:space="preserve">Last day for towns with March elections to disseminate information to the public about the use of a </t>
    </r>
    <r>
      <rPr>
        <i/>
        <sz val="12"/>
        <color theme="1"/>
        <rFont val="Calibri"/>
        <family val="2"/>
        <scheme val="minor"/>
      </rPr>
      <t>new</t>
    </r>
    <r>
      <rPr>
        <sz val="12"/>
        <color theme="1"/>
        <rFont val="Calibri"/>
        <family val="2"/>
        <scheme val="minor"/>
      </rPr>
      <t xml:space="preserve"> voting system – at least 60 days prior to the election.</t>
    </r>
  </si>
  <si>
    <r>
      <t xml:space="preserve">Town March Elections candidates filing period closes. Clerk's office </t>
    </r>
    <r>
      <rPr>
        <i/>
        <sz val="12"/>
        <color theme="1"/>
        <rFont val="Calibri"/>
        <family val="2"/>
        <scheme val="minor"/>
      </rPr>
      <t>must</t>
    </r>
    <r>
      <rPr>
        <sz val="12"/>
        <color theme="1"/>
        <rFont val="Calibri"/>
        <family val="2"/>
        <scheme val="minor"/>
      </rPr>
      <t xml:space="preserve"> be open 1-5 p.m. - 56 days before election.</t>
    </r>
  </si>
  <si>
    <r>
      <t xml:space="preserve">Period of time to do public accuracy test of </t>
    </r>
    <r>
      <rPr>
        <i/>
        <sz val="12"/>
        <rFont val="Calibri"/>
        <family val="2"/>
        <scheme val="minor"/>
      </rPr>
      <t>March Town</t>
    </r>
    <r>
      <rPr>
        <sz val="12"/>
        <rFont val="Calibri"/>
        <family val="2"/>
        <scheme val="minor"/>
      </rPr>
      <t xml:space="preserve"> voting equipment including assistive voting devices – at least 3 days before use. Publish </t>
    </r>
    <r>
      <rPr>
        <i/>
        <sz val="12"/>
        <rFont val="Calibri"/>
        <family val="2"/>
        <scheme val="minor"/>
      </rPr>
      <t>notice</t>
    </r>
    <r>
      <rPr>
        <sz val="12"/>
        <rFont val="Calibri"/>
        <family val="2"/>
        <scheme val="minor"/>
      </rPr>
      <t xml:space="preserve"> at least two days before test.</t>
    </r>
  </si>
  <si>
    <r>
      <t xml:space="preserve">An updated master list for each precinct must be available for </t>
    </r>
    <r>
      <rPr>
        <i/>
        <sz val="12"/>
        <rFont val="Calibri"/>
        <family val="2"/>
        <scheme val="minor"/>
      </rPr>
      <t>March Town</t>
    </r>
    <r>
      <rPr>
        <sz val="12"/>
        <rFont val="Calibri"/>
        <family val="2"/>
        <scheme val="minor"/>
      </rPr>
      <t xml:space="preserve"> elections Absentee Ballot voting. Absentee Ballot voting for a town general election held in March may begin 30 days before that election, as opposed to 46 days for all other elections. Even though Absentee Ballot voting starts at 30 days before March town elections, the master list is still required to be available at the 46 day mark - at least 46 days before each election.</t>
    </r>
  </si>
  <si>
    <r>
      <t xml:space="preserve">The County Auditor must establish UOCAVA absentee ballot board for </t>
    </r>
    <r>
      <rPr>
        <i/>
        <sz val="12"/>
        <color theme="1"/>
        <rFont val="Calibri"/>
        <family val="2"/>
        <scheme val="minor"/>
      </rPr>
      <t>March Township</t>
    </r>
    <r>
      <rPr>
        <sz val="12"/>
        <color theme="1"/>
        <rFont val="Calibri"/>
        <family val="2"/>
        <scheme val="minor"/>
      </rPr>
      <t xml:space="preserve"> Elections to examine all returned UOCAVA absentee ballot envelopes and accept or reject the absentee ballots. If an envelope has been rejected at least five days before the election, the ballots in the envelope must be considered spoiled and the official in charge of the absentee ballot board must provide the voter with a replacement absentee ballot and return envelope - during the 45 days before the election the board must immediately examine the return envelopes.</t>
    </r>
  </si>
  <si>
    <r>
      <t xml:space="preserve">Last day to provide written notice of </t>
    </r>
    <r>
      <rPr>
        <i/>
        <sz val="12"/>
        <rFont val="Calibri"/>
        <family val="2"/>
        <scheme val="minor"/>
      </rPr>
      <t>April Uniform Election Date</t>
    </r>
    <r>
      <rPr>
        <sz val="12"/>
        <rFont val="Calibri"/>
        <family val="2"/>
        <scheme val="minor"/>
      </rPr>
      <t xml:space="preserve"> special and/or mail elections to auditor (if notice is not provided earlier than this date). Last day to provide notice of special election </t>
    </r>
    <r>
      <rPr>
        <i/>
        <sz val="12"/>
        <rFont val="Calibri"/>
        <family val="2"/>
        <scheme val="minor"/>
      </rPr>
      <t xml:space="preserve">cancellation. </t>
    </r>
    <r>
      <rPr>
        <sz val="12"/>
        <rFont val="Calibri"/>
        <family val="2"/>
        <scheme val="minor"/>
      </rPr>
      <t>Last day for auditor to notify OSS of special and/or mail elections by scheduling the election in SVRS – at least 74 days before election.</t>
    </r>
  </si>
  <si>
    <r>
      <rPr>
        <i/>
        <sz val="12"/>
        <rFont val="Calibri"/>
        <family val="2"/>
        <scheme val="minor"/>
      </rPr>
      <t>Counties</t>
    </r>
    <r>
      <rPr>
        <sz val="12"/>
        <rFont val="Calibri"/>
        <family val="2"/>
        <scheme val="minor"/>
      </rPr>
      <t xml:space="preserve"> transmit </t>
    </r>
    <r>
      <rPr>
        <i/>
        <sz val="12"/>
        <rFont val="Calibri"/>
        <family val="2"/>
        <scheme val="minor"/>
      </rPr>
      <t>March Town UOCAVA ballots for town residents with UOCAVA</t>
    </r>
    <r>
      <rPr>
        <sz val="12"/>
        <rFont val="Calibri"/>
        <family val="2"/>
        <scheme val="minor"/>
      </rPr>
      <t xml:space="preserve"> applications on file for that calendar year. Town clerk to provide ballots to auditor's office for transmission - at least 46 days before the election.</t>
    </r>
  </si>
  <si>
    <r>
      <rPr>
        <i/>
        <sz val="12"/>
        <rFont val="Calibri"/>
        <family val="2"/>
        <scheme val="minor"/>
      </rPr>
      <t>March Town</t>
    </r>
    <r>
      <rPr>
        <sz val="12"/>
        <rFont val="Calibri"/>
        <family val="2"/>
        <scheme val="minor"/>
      </rPr>
      <t xml:space="preserve"> Absentee and Mail ballot boards review voted returned ballot envelopes for "acceptance" or "rejection." Within 5 days after receipt for voted ballots returned from beginning of Absentee voting period through the 15th day before the election. Beginning the 14th day before the election, voted ballots must be reviewed within 3 days - beginning of Absentee voting period (at least 46 days before election) until no later than 24 hours after the end of voting.</t>
    </r>
  </si>
  <si>
    <r>
      <t xml:space="preserve">Last day for city, town or county (unorganized territories) with an </t>
    </r>
    <r>
      <rPr>
        <i/>
        <sz val="12"/>
        <rFont val="Calibri"/>
        <family val="2"/>
        <scheme val="minor"/>
      </rPr>
      <t>April Uniform Election Date</t>
    </r>
    <r>
      <rPr>
        <sz val="12"/>
        <rFont val="Calibri"/>
        <family val="2"/>
        <scheme val="minor"/>
      </rPr>
      <t xml:space="preserve"> special election being held within their boundaries to adopt election precinct </t>
    </r>
    <r>
      <rPr>
        <i/>
        <sz val="12"/>
        <rFont val="Calibri"/>
        <family val="2"/>
        <scheme val="minor"/>
      </rPr>
      <t>boundary</t>
    </r>
    <r>
      <rPr>
        <sz val="12"/>
        <rFont val="Calibri"/>
        <family val="2"/>
        <scheme val="minor"/>
      </rPr>
      <t xml:space="preserve"> changes - at least 10 weeks before the date of the next election.</t>
    </r>
  </si>
  <si>
    <r>
      <t xml:space="preserve">Must appoint </t>
    </r>
    <r>
      <rPr>
        <i/>
        <sz val="12"/>
        <rFont val="Calibri"/>
        <family val="2"/>
        <scheme val="minor"/>
      </rPr>
      <t>March Town</t>
    </r>
    <r>
      <rPr>
        <sz val="12"/>
        <rFont val="Calibri"/>
        <family val="2"/>
        <scheme val="minor"/>
      </rPr>
      <t xml:space="preserve"> elections </t>
    </r>
    <r>
      <rPr>
        <i/>
        <sz val="12"/>
        <rFont val="Calibri"/>
        <family val="2"/>
        <scheme val="minor"/>
      </rPr>
      <t>absentee ballot board members</t>
    </r>
    <r>
      <rPr>
        <sz val="12"/>
        <rFont val="Calibri"/>
        <family val="2"/>
        <scheme val="minor"/>
      </rPr>
      <t xml:space="preserve"> by the time they are to examine the voted ballots </t>
    </r>
    <r>
      <rPr>
        <i/>
        <sz val="12"/>
        <rFont val="Calibri"/>
        <family val="2"/>
        <scheme val="minor"/>
      </rPr>
      <t>return</t>
    </r>
    <r>
      <rPr>
        <sz val="12"/>
        <rFont val="Calibri"/>
        <family val="2"/>
        <scheme val="minor"/>
      </rPr>
      <t xml:space="preserve"> envelopes and mark them "accepted" or "rejected" - before voted absentee (30 days for March Town election) ballots are returned.</t>
    </r>
  </si>
  <si>
    <r>
      <t xml:space="preserve">Last day for jurisdictions with April Uniform Election Day Special Elections to disseminate information to the public about the use of a </t>
    </r>
    <r>
      <rPr>
        <i/>
        <sz val="12"/>
        <color theme="1"/>
        <rFont val="Calibri"/>
        <family val="2"/>
        <scheme val="minor"/>
      </rPr>
      <t>new</t>
    </r>
    <r>
      <rPr>
        <sz val="12"/>
        <color theme="1"/>
        <rFont val="Calibri"/>
        <family val="2"/>
        <scheme val="minor"/>
      </rPr>
      <t xml:space="preserve"> voting system – at least 60 days prior to the election.</t>
    </r>
  </si>
  <si>
    <r>
      <t xml:space="preserve">Period of time for Absentee Voting for </t>
    </r>
    <r>
      <rPr>
        <i/>
        <sz val="12"/>
        <rFont val="Calibri"/>
        <family val="2"/>
        <scheme val="minor"/>
      </rPr>
      <t>March Town</t>
    </r>
    <r>
      <rPr>
        <sz val="12"/>
        <rFont val="Calibri"/>
        <family val="2"/>
        <scheme val="minor"/>
      </rPr>
      <t xml:space="preserve"> elections. Towns required to have assistive voting device at the election day poll location must also have an assist voting device available during their Absentee Ballot voting period at the Absentee Ballot voting location - at least 30 days before election.</t>
    </r>
  </si>
  <si>
    <r>
      <t xml:space="preserve">FEBRUARY UNIFORM ELECTION DAY: 2nd Tuesday in February. Special Note for Towns: </t>
    </r>
    <r>
      <rPr>
        <sz val="12"/>
        <color theme="1"/>
        <rFont val="Calibri"/>
        <family val="2"/>
        <scheme val="minor"/>
      </rPr>
      <t xml:space="preserve">Other jurisdictions may </t>
    </r>
    <r>
      <rPr>
        <i/>
        <sz val="12"/>
        <color theme="1"/>
        <rFont val="Calibri"/>
        <family val="2"/>
        <scheme val="minor"/>
      </rPr>
      <t>also</t>
    </r>
    <r>
      <rPr>
        <sz val="12"/>
        <color theme="1"/>
        <rFont val="Calibri"/>
        <family val="2"/>
        <scheme val="minor"/>
      </rPr>
      <t xml:space="preserve"> hold special elections on this date. If the town is </t>
    </r>
    <r>
      <rPr>
        <i/>
        <sz val="12"/>
        <color theme="1"/>
        <rFont val="Calibri"/>
        <family val="2"/>
        <scheme val="minor"/>
      </rPr>
      <t>not</t>
    </r>
    <r>
      <rPr>
        <sz val="12"/>
        <color theme="1"/>
        <rFont val="Calibri"/>
        <family val="2"/>
        <scheme val="minor"/>
      </rPr>
      <t xml:space="preserve"> holding a </t>
    </r>
    <r>
      <rPr>
        <i/>
        <sz val="12"/>
        <color theme="1"/>
        <rFont val="Calibri"/>
        <family val="2"/>
        <scheme val="minor"/>
      </rPr>
      <t>standalone</t>
    </r>
    <r>
      <rPr>
        <sz val="12"/>
        <color theme="1"/>
        <rFont val="Calibri"/>
        <family val="2"/>
        <scheme val="minor"/>
      </rPr>
      <t xml:space="preserve"> election: 1) Assistive voting devices </t>
    </r>
    <r>
      <rPr>
        <i/>
        <sz val="12"/>
        <color theme="1"/>
        <rFont val="Calibri"/>
        <family val="2"/>
        <scheme val="minor"/>
      </rPr>
      <t>are</t>
    </r>
    <r>
      <rPr>
        <sz val="12"/>
        <color theme="1"/>
        <rFont val="Calibri"/>
        <family val="2"/>
        <scheme val="minor"/>
      </rPr>
      <t xml:space="preserve"> required and 2) Inclement weather postponement is decided by the jurisdiction with the </t>
    </r>
    <r>
      <rPr>
        <i/>
        <sz val="12"/>
        <color theme="1"/>
        <rFont val="Calibri"/>
        <family val="2"/>
        <scheme val="minor"/>
      </rPr>
      <t>larger</t>
    </r>
    <r>
      <rPr>
        <sz val="12"/>
        <color theme="1"/>
        <rFont val="Calibri"/>
        <family val="2"/>
        <scheme val="minor"/>
      </rPr>
      <t xml:space="preserve"> geographic area.</t>
    </r>
  </si>
  <si>
    <r>
      <t xml:space="preserve">FEBRUARY UNIFORM ELECTION DAY: 2nd Tuesday in February. </t>
    </r>
    <r>
      <rPr>
        <b/>
        <i/>
        <sz val="12"/>
        <color theme="1"/>
        <rFont val="Calibri"/>
        <family val="2"/>
        <scheme val="minor"/>
      </rPr>
      <t>Metro</t>
    </r>
    <r>
      <rPr>
        <b/>
        <sz val="12"/>
        <color theme="1"/>
        <rFont val="Calibri"/>
        <family val="2"/>
        <scheme val="minor"/>
      </rPr>
      <t xml:space="preserve"> Area: </t>
    </r>
    <r>
      <rPr>
        <sz val="12"/>
        <color theme="1"/>
        <rFont val="Calibri"/>
        <family val="2"/>
        <scheme val="minor"/>
      </rPr>
      <t>Minimum voting hours 10:00 a.m. to 8:00 p.m. (*Metro Area includes the following Counties: Anoka, Carver, Chisago, Dakota, Hennepin, Isanti, Ramsey, Scott, Sherburne, Washington and Wright).</t>
    </r>
  </si>
  <si>
    <r>
      <t xml:space="preserve">FEBRUARY UNIFORM ELECTION DAY: 2nd Tuesday in February. </t>
    </r>
    <r>
      <rPr>
        <b/>
        <i/>
        <sz val="12"/>
        <color theme="1"/>
        <rFont val="Calibri"/>
        <family val="2"/>
        <scheme val="minor"/>
      </rPr>
      <t>Non</t>
    </r>
    <r>
      <rPr>
        <b/>
        <sz val="12"/>
        <color theme="1"/>
        <rFont val="Calibri"/>
        <family val="2"/>
        <scheme val="minor"/>
      </rPr>
      <t xml:space="preserve">-Metro Area: </t>
    </r>
    <r>
      <rPr>
        <sz val="12"/>
        <color theme="1"/>
        <rFont val="Calibri"/>
        <family val="2"/>
        <scheme val="minor"/>
      </rPr>
      <t>Minimum voting hours 5:00 p.m. to 8:00 p.m. (*Metro area includes the following Counties: Anoka, Carver, Chisago, Dakota, Hennepin, Isanti, Ramsey, Scott, Sherburne, Washington and Wright). Longer hours can be approved by resolution or petition of voters. See M.S. 205.175, subd. 3 for details.</t>
    </r>
  </si>
  <si>
    <r>
      <t xml:space="preserve">Period of time to do public accuracy test of </t>
    </r>
    <r>
      <rPr>
        <i/>
        <sz val="12"/>
        <rFont val="Calibri"/>
        <family val="2"/>
        <scheme val="minor"/>
      </rPr>
      <t>April Uniform Election Day Special Election</t>
    </r>
    <r>
      <rPr>
        <sz val="12"/>
        <rFont val="Calibri"/>
        <family val="2"/>
        <scheme val="minor"/>
      </rPr>
      <t xml:space="preserve"> voting equipment to include tabulator and/or assistive voting devices – at least 3 days before use. Publish notice at least two days </t>
    </r>
    <r>
      <rPr>
        <i/>
        <sz val="12"/>
        <rFont val="Calibri"/>
        <family val="2"/>
        <scheme val="minor"/>
      </rPr>
      <t xml:space="preserve">before </t>
    </r>
    <r>
      <rPr>
        <sz val="12"/>
        <rFont val="Calibri"/>
        <family val="2"/>
        <scheme val="minor"/>
      </rPr>
      <t>test.</t>
    </r>
  </si>
  <si>
    <r>
      <t>Must appoint</t>
    </r>
    <r>
      <rPr>
        <i/>
        <sz val="12"/>
        <rFont val="Calibri"/>
        <family val="2"/>
        <scheme val="minor"/>
      </rPr>
      <t xml:space="preserve"> April Uniform Election Day Special Elections absentee, mail and/or UOCAVA </t>
    </r>
    <r>
      <rPr>
        <sz val="12"/>
        <rFont val="Calibri"/>
        <family val="2"/>
        <scheme val="minor"/>
      </rPr>
      <t xml:space="preserve">(county appoints UOCAVA) ballot board members by the time they are to examine the voted ballot </t>
    </r>
    <r>
      <rPr>
        <i/>
        <sz val="12"/>
        <rFont val="Calibri"/>
        <family val="2"/>
        <scheme val="minor"/>
      </rPr>
      <t>return</t>
    </r>
    <r>
      <rPr>
        <sz val="12"/>
        <rFont val="Calibri"/>
        <family val="2"/>
        <scheme val="minor"/>
      </rPr>
      <t xml:space="preserve"> envelopes and mark them "accepted" or "rejected" - before voted ballots are returned.</t>
    </r>
  </si>
  <si>
    <r>
      <t xml:space="preserve">Municipality must </t>
    </r>
    <r>
      <rPr>
        <i/>
        <sz val="12"/>
        <rFont val="Calibri"/>
        <family val="2"/>
        <scheme val="minor"/>
      </rPr>
      <t>not</t>
    </r>
    <r>
      <rPr>
        <sz val="12"/>
        <rFont val="Calibri"/>
        <family val="2"/>
        <scheme val="minor"/>
      </rPr>
      <t xml:space="preserve"> make a change to the </t>
    </r>
    <r>
      <rPr>
        <i/>
        <sz val="12"/>
        <rFont val="Calibri"/>
        <family val="2"/>
        <scheme val="minor"/>
      </rPr>
      <t>number or name of a street address</t>
    </r>
    <r>
      <rPr>
        <sz val="12"/>
        <rFont val="Calibri"/>
        <family val="2"/>
        <scheme val="minor"/>
      </rPr>
      <t xml:space="preserve"> of an existing residence prior to </t>
    </r>
    <r>
      <rPr>
        <i/>
        <sz val="12"/>
        <rFont val="Calibri"/>
        <family val="2"/>
        <scheme val="minor"/>
      </rPr>
      <t>April Uniform Election Day Special Election</t>
    </r>
    <r>
      <rPr>
        <sz val="12"/>
        <rFont val="Calibri"/>
        <family val="2"/>
        <scheme val="minor"/>
      </rPr>
      <t xml:space="preserve"> in a jurisdiction which includes the affected residence - not during the 45 days prior to </t>
    </r>
    <r>
      <rPr>
        <i/>
        <sz val="12"/>
        <rFont val="Calibri"/>
        <family val="2"/>
        <scheme val="minor"/>
      </rPr>
      <t>any</t>
    </r>
    <r>
      <rPr>
        <sz val="12"/>
        <rFont val="Calibri"/>
        <family val="2"/>
        <scheme val="minor"/>
      </rPr>
      <t xml:space="preserve"> election.</t>
    </r>
  </si>
  <si>
    <r>
      <t xml:space="preserve">At least 2 weeks before the March town elections a sample ballot shall be prepared and </t>
    </r>
    <r>
      <rPr>
        <i/>
        <sz val="12"/>
        <color theme="1"/>
        <rFont val="Calibri"/>
        <family val="2"/>
        <scheme val="minor"/>
      </rPr>
      <t xml:space="preserve">made available for public </t>
    </r>
    <r>
      <rPr>
        <sz val="12"/>
        <color theme="1"/>
        <rFont val="Calibri"/>
        <family val="2"/>
        <scheme val="minor"/>
      </rPr>
      <t>inspection in the clerk's office and post sample ballot in each polling place on election day.</t>
    </r>
  </si>
  <si>
    <r>
      <t xml:space="preserve">Last day to provide written notice of </t>
    </r>
    <r>
      <rPr>
        <i/>
        <sz val="12"/>
        <rFont val="Calibri"/>
        <family val="2"/>
        <scheme val="minor"/>
      </rPr>
      <t>May Uniform Election Date</t>
    </r>
    <r>
      <rPr>
        <sz val="12"/>
        <rFont val="Calibri"/>
        <family val="2"/>
        <scheme val="minor"/>
      </rPr>
      <t xml:space="preserve"> special and/or mail elections to auditor (if notice is not provided earlier than this date). Last day to provide notice of special election </t>
    </r>
    <r>
      <rPr>
        <i/>
        <sz val="12"/>
        <rFont val="Calibri"/>
        <family val="2"/>
        <scheme val="minor"/>
      </rPr>
      <t xml:space="preserve">cancellation. </t>
    </r>
    <r>
      <rPr>
        <sz val="12"/>
        <rFont val="Calibri"/>
        <family val="2"/>
        <scheme val="minor"/>
      </rPr>
      <t>Last day for auditor to notify OSS of special and/or mail elections by scheduling the election in SVRS – at least 74 days before election.</t>
    </r>
  </si>
  <si>
    <r>
      <t xml:space="preserve">Last day for a </t>
    </r>
    <r>
      <rPr>
        <i/>
        <sz val="12"/>
        <rFont val="Calibri"/>
        <family val="2"/>
        <scheme val="minor"/>
      </rPr>
      <t xml:space="preserve">March Town </t>
    </r>
    <r>
      <rPr>
        <sz val="12"/>
        <rFont val="Calibri"/>
        <family val="2"/>
        <scheme val="minor"/>
      </rPr>
      <t>election judge to submit written notice to town clerk of serving voluntarily without pay – no later than 10 days before the election.</t>
    </r>
  </si>
  <si>
    <r>
      <t xml:space="preserve">Campaign finance reports due (If more than $750 raised or spent and an initial report has been filed) - 10 days before the </t>
    </r>
    <r>
      <rPr>
        <i/>
        <sz val="12"/>
        <rFont val="Calibri"/>
        <family val="2"/>
        <scheme val="minor"/>
      </rPr>
      <t xml:space="preserve">March Town </t>
    </r>
    <r>
      <rPr>
        <sz val="12"/>
        <rFont val="Calibri"/>
        <family val="2"/>
        <scheme val="minor"/>
      </rPr>
      <t>election.</t>
    </r>
  </si>
  <si>
    <r>
      <t xml:space="preserve">Last day for city, town or county (unorganized territories) with a </t>
    </r>
    <r>
      <rPr>
        <i/>
        <sz val="12"/>
        <rFont val="Calibri"/>
        <family val="2"/>
        <scheme val="minor"/>
      </rPr>
      <t>May Uniform Election Date</t>
    </r>
    <r>
      <rPr>
        <sz val="12"/>
        <rFont val="Calibri"/>
        <family val="2"/>
        <scheme val="minor"/>
      </rPr>
      <t xml:space="preserve"> special election being held within their boundaries to adopt election precinct </t>
    </r>
    <r>
      <rPr>
        <i/>
        <sz val="12"/>
        <rFont val="Calibri"/>
        <family val="2"/>
        <scheme val="minor"/>
      </rPr>
      <t>boundary</t>
    </r>
    <r>
      <rPr>
        <sz val="12"/>
        <rFont val="Calibri"/>
        <family val="2"/>
        <scheme val="minor"/>
      </rPr>
      <t xml:space="preserve"> changes - at least 10 weeks before the date of the next election.</t>
    </r>
  </si>
  <si>
    <r>
      <t xml:space="preserve">Last day to do public accuracy test of </t>
    </r>
    <r>
      <rPr>
        <i/>
        <sz val="12"/>
        <rFont val="Calibri"/>
        <family val="2"/>
        <scheme val="minor"/>
      </rPr>
      <t xml:space="preserve">March Town </t>
    </r>
    <r>
      <rPr>
        <sz val="12"/>
        <rFont val="Calibri"/>
        <family val="2"/>
        <scheme val="minor"/>
      </rPr>
      <t xml:space="preserve">voting equipment of tabulator and/or assistive voting devices - at least 3 days before use. Publish </t>
    </r>
    <r>
      <rPr>
        <i/>
        <sz val="12"/>
        <rFont val="Calibri"/>
        <family val="2"/>
        <scheme val="minor"/>
      </rPr>
      <t>notice</t>
    </r>
    <r>
      <rPr>
        <sz val="12"/>
        <rFont val="Calibri"/>
        <family val="2"/>
        <scheme val="minor"/>
      </rPr>
      <t xml:space="preserve"> at least 2 days before test.</t>
    </r>
  </si>
  <si>
    <r>
      <t xml:space="preserve">TOWNSHIP ELECTION DAY: </t>
    </r>
    <r>
      <rPr>
        <sz val="12"/>
        <color theme="1"/>
        <rFont val="Calibri"/>
        <family val="2"/>
        <scheme val="minor"/>
      </rPr>
      <t>2nd Tuesday in March.</t>
    </r>
  </si>
  <si>
    <t>Soil and Water Conservation Districts</t>
  </si>
  <si>
    <r>
      <t xml:space="preserve">Period of time to mail ballots to registered voters in mail precincts </t>
    </r>
    <r>
      <rPr>
        <i/>
        <sz val="12"/>
        <color theme="1"/>
        <rFont val="Calibri"/>
        <family val="2"/>
        <scheme val="minor"/>
      </rPr>
      <t xml:space="preserve">(initial mailing ) (Note: no later than 14 days before the election, the auditor must make a subsequent mailing of ballots to those voters who register to vote after the initial mailing but before the 20th day before the election.)  </t>
    </r>
    <r>
      <rPr>
        <sz val="12"/>
        <color theme="1"/>
        <rFont val="Calibri"/>
        <family val="2"/>
        <scheme val="minor"/>
      </rPr>
      <t>If an envelope is rejected at least 5 days before the election, the ballots in the envelope must be considered spoiled and the auditor or clerk shall provide the voter with a replacement ballot - no earlier than 46 days prior to election and no later than 14 days prior to election.</t>
    </r>
  </si>
  <si>
    <t>This calendar lists important election dates related to the 2024 Election Cycle. Date entries include citations to Minnesota Statutes or Minnesota Rules. Minnesota Statutes and Rules are available at https://www.revisor.mn.gov. In all matters, Minnesota  Election Law is the final authority, not this calendar. Changes to Minnesota Election Law enacted by the Minnesota State Legislature in 2024 may alter dates or other information on this calendar. For the most current version of this document please check the Secretary of State's website at https://www.sos.mn.gov/election-administration-campaigns/election-administration/election-calendars/.</t>
  </si>
  <si>
    <t>Updated 1/24/2024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</si>
</sst>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F800]dddd\,\ mmmm\ dd\,\ yyyy"/>
    <numFmt numFmtId="166" formatCode="mmmm\ dd\,\ yyyy\_x000a_dddd"/>
  </numFmts>
  <fonts count="25" x14ac:knownFonts="1">
    <font>
      <sz val="11"/>
      <color theme="1"/>
      <name val="Calibri"/>
      <family val="2"/>
      <scheme val="minor"/>
    </font>
    <font>
      <sz val="10"/>
      <name val="Arial"/>
      <family val="2"/>
    </font>
    <font>
      <sz val="10"/>
      <name val="Calibri"/>
      <family val="2"/>
      <scheme val="minor"/>
    </font>
    <font>
      <sz val="12"/>
      <color theme="1"/>
      <name val="Calibri"/>
      <family val="2"/>
      <scheme val="minor"/>
    </font>
    <font>
      <sz val="10"/>
      <name val="Arial"/>
      <family val="2"/>
    </font>
    <font>
      <sz val="11"/>
      <name val="Calibri"/>
      <family val="2"/>
      <scheme val="minor"/>
    </font>
    <font>
      <b/>
      <sz val="11"/>
      <name val="Calibri"/>
      <family val="2"/>
      <scheme val="minor"/>
    </font>
    <font>
      <i/>
      <sz val="11"/>
      <name val="Calibri"/>
      <family val="2"/>
      <scheme val="minor"/>
    </font>
    <font>
      <b/>
      <sz val="16"/>
      <name val="Calibri"/>
      <family val="2"/>
      <scheme val="minor"/>
    </font>
    <font>
      <sz val="10"/>
      <color theme="1"/>
      <name val="Arial"/>
      <family val="2"/>
    </font>
    <font>
      <b/>
      <sz val="16"/>
      <color theme="1"/>
      <name val="Calibri"/>
      <family val="2"/>
      <scheme val="minor"/>
    </font>
    <font>
      <b/>
      <sz val="10"/>
      <name val="Calibri"/>
      <family val="2"/>
      <scheme val="minor"/>
    </font>
    <font>
      <sz val="10"/>
      <color theme="1"/>
      <name val="Calibri"/>
      <family val="2"/>
      <scheme val="minor"/>
    </font>
    <font>
      <sz val="9"/>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i/>
      <sz val="12"/>
      <color theme="1"/>
      <name val="Calibri"/>
      <family val="2"/>
      <scheme val="minor"/>
    </font>
    <font>
      <i/>
      <sz val="12"/>
      <name val="Calibri"/>
      <family val="2"/>
      <scheme val="minor"/>
    </font>
    <font>
      <b/>
      <sz val="12"/>
      <color theme="1"/>
      <name val="Calibri"/>
      <family val="2"/>
      <scheme val="minor"/>
    </font>
    <font>
      <b/>
      <u/>
      <sz val="12"/>
      <color theme="1"/>
      <name val="Calibri"/>
      <family val="2"/>
      <scheme val="minor"/>
    </font>
    <font>
      <b/>
      <sz val="12"/>
      <name val="Calibri"/>
      <family val="2"/>
      <scheme val="minor"/>
    </font>
    <font>
      <u/>
      <sz val="12"/>
      <color theme="1"/>
      <name val="Calibri"/>
      <family val="2"/>
      <scheme val="minor"/>
    </font>
    <font>
      <b/>
      <i/>
      <sz val="12"/>
      <color theme="1"/>
      <name val="Calibri"/>
      <family val="2"/>
      <scheme val="minor"/>
    </font>
    <font>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00B0F0"/>
        <bgColor indexed="64"/>
      </patternFill>
    </fill>
    <fill>
      <patternFill patternType="solid">
        <fgColor theme="7"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indexed="64"/>
      </top>
      <bottom/>
      <diagonal/>
    </border>
  </borders>
  <cellStyleXfs count="3">
    <xf numFmtId="0" fontId="0" fillId="0" borderId="0"/>
    <xf numFmtId="0" fontId="1" fillId="0" borderId="0"/>
    <xf numFmtId="0" fontId="4" fillId="0" borderId="0"/>
  </cellStyleXfs>
  <cellXfs count="55">
    <xf numFmtId="0" fontId="0" fillId="0" borderId="0" xfId="0"/>
    <xf numFmtId="0" fontId="3" fillId="0" borderId="0" xfId="0" applyFont="1"/>
    <xf numFmtId="0" fontId="2" fillId="0" borderId="1" xfId="0" applyFont="1" applyBorder="1" applyAlignment="1">
      <alignment horizontal="center" vertical="center" wrapText="1"/>
    </xf>
    <xf numFmtId="0" fontId="4" fillId="0" borderId="0" xfId="2"/>
    <xf numFmtId="0" fontId="4" fillId="0" borderId="0" xfId="2" applyAlignment="1">
      <alignment wrapText="1"/>
    </xf>
    <xf numFmtId="0" fontId="4" fillId="0" borderId="0" xfId="2" applyAlignment="1">
      <alignment vertical="top" wrapText="1"/>
    </xf>
    <xf numFmtId="49" fontId="5" fillId="0" borderId="0" xfId="2" applyNumberFormat="1" applyFont="1" applyAlignment="1">
      <alignment horizontal="center" vertical="top" wrapText="1"/>
    </xf>
    <xf numFmtId="0" fontId="5" fillId="0" borderId="0" xfId="2" applyFont="1" applyAlignment="1">
      <alignment horizontal="left" vertical="top" wrapText="1"/>
    </xf>
    <xf numFmtId="0" fontId="5" fillId="0" borderId="0" xfId="2" applyFont="1" applyAlignment="1" applyProtection="1">
      <alignment wrapText="1"/>
      <protection locked="0"/>
    </xf>
    <xf numFmtId="0" fontId="5" fillId="0" borderId="0" xfId="2" applyFont="1" applyAlignment="1" applyProtection="1">
      <alignment vertical="top" wrapText="1"/>
      <protection locked="0"/>
    </xf>
    <xf numFmtId="0" fontId="6" fillId="0" borderId="0" xfId="2" applyFont="1" applyAlignment="1" applyProtection="1">
      <alignment vertical="top" wrapText="1"/>
      <protection locked="0"/>
    </xf>
    <xf numFmtId="49" fontId="5" fillId="0" borderId="0" xfId="2" applyNumberFormat="1" applyFont="1" applyAlignment="1" applyProtection="1">
      <alignment wrapText="1"/>
      <protection locked="0"/>
    </xf>
    <xf numFmtId="49" fontId="5" fillId="0" borderId="0" xfId="2" applyNumberFormat="1" applyFont="1" applyAlignment="1" applyProtection="1">
      <alignment vertical="top" wrapText="1"/>
      <protection locked="0"/>
    </xf>
    <xf numFmtId="0" fontId="2" fillId="0" borderId="0" xfId="2" applyFont="1" applyProtection="1">
      <protection locked="0"/>
    </xf>
    <xf numFmtId="0" fontId="7" fillId="0" borderId="0" xfId="2" applyFont="1" applyAlignment="1" applyProtection="1">
      <alignment vertical="top" wrapText="1"/>
      <protection locked="0"/>
    </xf>
    <xf numFmtId="0" fontId="2" fillId="0" borderId="0" xfId="2" applyFont="1" applyAlignment="1" applyProtection="1">
      <alignment horizontal="center" wrapText="1"/>
      <protection locked="0"/>
    </xf>
    <xf numFmtId="0" fontId="8" fillId="0" borderId="0" xfId="2" applyFont="1" applyAlignment="1" applyProtection="1">
      <alignment horizontal="center" vertical="top" wrapText="1"/>
      <protection locked="0"/>
    </xf>
    <xf numFmtId="0" fontId="9" fillId="0" borderId="0" xfId="0" applyFont="1"/>
    <xf numFmtId="0" fontId="11" fillId="0" borderId="0" xfId="0" applyFont="1"/>
    <xf numFmtId="0" fontId="11" fillId="0" borderId="0" xfId="0" applyFont="1" applyAlignment="1">
      <alignment horizontal="center"/>
    </xf>
    <xf numFmtId="0" fontId="2" fillId="0" borderId="0" xfId="0" applyFont="1"/>
    <xf numFmtId="164" fontId="2" fillId="0" borderId="0" xfId="0" applyNumberFormat="1" applyFont="1" applyAlignment="1">
      <alignment horizontal="center"/>
    </xf>
    <xf numFmtId="0" fontId="2" fillId="0" borderId="0" xfId="0" applyFont="1" applyAlignment="1">
      <alignment wrapText="1"/>
    </xf>
    <xf numFmtId="0" fontId="12" fillId="0" borderId="0" xfId="0" applyFont="1"/>
    <xf numFmtId="15" fontId="12" fillId="0" borderId="0" xfId="0" applyNumberFormat="1" applyFont="1" applyAlignment="1">
      <alignment horizontal="center"/>
    </xf>
    <xf numFmtId="164" fontId="12" fillId="0" borderId="0" xfId="0" applyNumberFormat="1" applyFont="1" applyAlignment="1">
      <alignment horizontal="center"/>
    </xf>
    <xf numFmtId="0" fontId="0" fillId="2" borderId="0" xfId="0" applyFill="1"/>
    <xf numFmtId="49" fontId="2" fillId="0" borderId="1" xfId="0" applyNumberFormat="1" applyFont="1" applyBorder="1" applyAlignment="1">
      <alignment horizontal="center" vertical="center" wrapText="1"/>
    </xf>
    <xf numFmtId="0" fontId="12" fillId="0" borderId="2" xfId="0" applyFont="1" applyBorder="1"/>
    <xf numFmtId="0" fontId="0" fillId="3" borderId="0" xfId="0" applyFill="1"/>
    <xf numFmtId="0" fontId="0" fillId="4" borderId="0" xfId="0" applyFill="1"/>
    <xf numFmtId="0" fontId="2" fillId="0" borderId="0" xfId="0" applyFont="1" applyProtection="1">
      <protection locked="0"/>
    </xf>
    <xf numFmtId="0" fontId="0" fillId="5" borderId="0" xfId="0" applyFill="1"/>
    <xf numFmtId="0" fontId="0" fillId="6" borderId="0" xfId="0" applyFill="1"/>
    <xf numFmtId="166" fontId="2"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49" fontId="2" fillId="0" borderId="1" xfId="2" applyNumberFormat="1" applyFont="1" applyBorder="1" applyAlignment="1" applyProtection="1">
      <alignment horizontal="center" vertical="center" wrapText="1"/>
      <protection locked="0"/>
    </xf>
    <xf numFmtId="0" fontId="2" fillId="0" borderId="1" xfId="2" applyFont="1" applyBorder="1" applyAlignment="1" applyProtection="1">
      <alignment horizontal="center" vertical="center" wrapText="1"/>
      <protection locked="0"/>
    </xf>
    <xf numFmtId="166" fontId="13" fillId="0" borderId="1" xfId="0" applyNumberFormat="1" applyFont="1" applyBorder="1" applyAlignment="1" applyProtection="1">
      <alignment horizontal="center" vertical="center" wrapText="1"/>
      <protection locked="0"/>
    </xf>
    <xf numFmtId="0" fontId="14" fillId="0" borderId="1" xfId="0" applyFont="1" applyBorder="1" applyAlignment="1">
      <alignment horizontal="center" vertical="center" wrapText="1"/>
    </xf>
    <xf numFmtId="165" fontId="14" fillId="0" borderId="1" xfId="0" applyNumberFormat="1" applyFont="1" applyBorder="1" applyAlignment="1">
      <alignment horizontal="center" vertical="center"/>
    </xf>
    <xf numFmtId="49" fontId="14" fillId="0" borderId="1" xfId="0" applyNumberFormat="1" applyFont="1" applyBorder="1" applyAlignment="1">
      <alignment horizontal="center" vertical="center" wrapText="1"/>
    </xf>
    <xf numFmtId="0" fontId="15" fillId="0" borderId="1" xfId="0" applyFont="1" applyBorder="1" applyAlignment="1">
      <alignment vertical="top" wrapText="1"/>
    </xf>
    <xf numFmtId="0" fontId="3" fillId="0" borderId="1" xfId="0" applyFont="1" applyBorder="1" applyAlignment="1">
      <alignment vertical="top" wrapText="1"/>
    </xf>
    <xf numFmtId="0" fontId="14" fillId="0" borderId="1" xfId="0" applyFont="1" applyBorder="1" applyAlignment="1" applyProtection="1">
      <alignment vertical="top" wrapText="1"/>
      <protection locked="0"/>
    </xf>
    <xf numFmtId="0" fontId="16" fillId="0" borderId="1" xfId="0" applyFont="1" applyBorder="1" applyAlignment="1">
      <alignment vertical="top" wrapText="1"/>
    </xf>
    <xf numFmtId="0" fontId="19" fillId="0" borderId="1" xfId="0" applyFont="1" applyBorder="1" applyAlignment="1">
      <alignment vertical="top" wrapText="1"/>
    </xf>
    <xf numFmtId="0" fontId="21" fillId="0" borderId="1" xfId="0" applyFont="1" applyBorder="1" applyAlignment="1" applyProtection="1">
      <alignment vertical="top" wrapText="1"/>
      <protection locked="0"/>
    </xf>
    <xf numFmtId="166" fontId="14" fillId="0" borderId="1" xfId="0" applyNumberFormat="1" applyFont="1" applyBorder="1" applyAlignment="1" applyProtection="1">
      <alignment horizontal="left" vertical="top" wrapText="1"/>
      <protection locked="0"/>
    </xf>
    <xf numFmtId="0" fontId="3" fillId="0" borderId="1" xfId="0" applyFont="1" applyBorder="1" applyAlignment="1">
      <alignment vertical="top"/>
    </xf>
    <xf numFmtId="0" fontId="24" fillId="0" borderId="0" xfId="2" applyFont="1" applyAlignment="1">
      <alignment horizontal="center" vertical="top" wrapText="1"/>
    </xf>
    <xf numFmtId="0" fontId="10" fillId="0" borderId="3" xfId="0" applyFont="1" applyBorder="1" applyAlignment="1">
      <alignment horizontal="center"/>
    </xf>
    <xf numFmtId="0" fontId="0" fillId="0" borderId="4" xfId="0" applyBorder="1" applyAlignment="1">
      <alignment horizontal="center"/>
    </xf>
    <xf numFmtId="0" fontId="2" fillId="0" borderId="0" xfId="0" applyFont="1" applyAlignment="1">
      <alignment horizont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zoomScale="90" zoomScaleNormal="90" workbookViewId="0"/>
  </sheetViews>
  <sheetFormatPr defaultColWidth="0" defaultRowHeight="12.75" zeroHeight="1" x14ac:dyDescent="0.2"/>
  <cols>
    <col min="1" max="1" width="120.5703125" style="4" customWidth="1"/>
    <col min="2" max="32" width="5.7109375" style="3" hidden="1" customWidth="1"/>
    <col min="33" max="16384" width="119.85546875" style="3" hidden="1"/>
  </cols>
  <sheetData>
    <row r="1" spans="1:6" ht="21" customHeight="1" x14ac:dyDescent="0.2">
      <c r="A1" s="16" t="s">
        <v>221</v>
      </c>
      <c r="B1" s="15"/>
      <c r="C1" s="15"/>
      <c r="D1" s="15"/>
      <c r="E1" s="15"/>
      <c r="F1" s="15"/>
    </row>
    <row r="2" spans="1:6" ht="18" customHeight="1" x14ac:dyDescent="0.2">
      <c r="A2" s="14" t="s">
        <v>903</v>
      </c>
      <c r="B2" s="13"/>
      <c r="C2" s="13"/>
      <c r="D2" s="13"/>
      <c r="E2" s="13"/>
      <c r="F2" s="13"/>
    </row>
    <row r="3" spans="1:6" ht="90" customHeight="1" x14ac:dyDescent="0.25">
      <c r="A3" s="12" t="s">
        <v>902</v>
      </c>
      <c r="B3" s="11"/>
      <c r="C3" s="11"/>
      <c r="D3" s="11"/>
      <c r="E3" s="11"/>
      <c r="F3" s="11"/>
    </row>
    <row r="4" spans="1:6" ht="42" customHeight="1" x14ac:dyDescent="0.25">
      <c r="A4" s="12" t="s">
        <v>220</v>
      </c>
      <c r="B4" s="11"/>
      <c r="C4" s="11"/>
      <c r="D4" s="11"/>
      <c r="E4" s="11"/>
      <c r="F4" s="11"/>
    </row>
    <row r="5" spans="1:6" ht="102" customHeight="1" x14ac:dyDescent="0.25">
      <c r="A5" s="9" t="s">
        <v>219</v>
      </c>
      <c r="B5" s="8"/>
      <c r="C5" s="8"/>
      <c r="D5" s="8"/>
      <c r="E5" s="8"/>
      <c r="F5" s="8"/>
    </row>
    <row r="6" spans="1:6" ht="117" customHeight="1" x14ac:dyDescent="0.25">
      <c r="A6" s="10" t="s">
        <v>222</v>
      </c>
      <c r="B6" s="8"/>
      <c r="C6" s="8"/>
      <c r="D6" s="8"/>
      <c r="E6" s="8"/>
      <c r="F6" s="8"/>
    </row>
    <row r="7" spans="1:6" ht="360" x14ac:dyDescent="0.25">
      <c r="A7" s="9" t="s">
        <v>218</v>
      </c>
      <c r="B7" s="8"/>
      <c r="C7" s="8"/>
      <c r="D7" s="8"/>
      <c r="E7" s="8"/>
      <c r="F7" s="8"/>
    </row>
    <row r="8" spans="1:6" ht="135" x14ac:dyDescent="0.2">
      <c r="A8" s="7" t="s">
        <v>223</v>
      </c>
      <c r="B8" s="6"/>
      <c r="C8" s="6"/>
      <c r="D8" s="6"/>
      <c r="E8" s="6"/>
      <c r="F8" s="6"/>
    </row>
    <row r="9" spans="1:6" ht="15" x14ac:dyDescent="0.2">
      <c r="A9" s="51" t="s">
        <v>217</v>
      </c>
      <c r="B9" s="6"/>
      <c r="C9" s="6"/>
      <c r="D9" s="6"/>
      <c r="E9" s="6"/>
      <c r="F9" s="6"/>
    </row>
    <row r="10" spans="1:6" hidden="1" x14ac:dyDescent="0.2">
      <c r="A10" s="5"/>
    </row>
    <row r="11" spans="1:6" hidden="1" x14ac:dyDescent="0.2">
      <c r="A11" s="5"/>
    </row>
    <row r="12" spans="1:6" hidden="1" x14ac:dyDescent="0.2">
      <c r="A12" s="5"/>
    </row>
    <row r="13" spans="1:6" hidden="1" x14ac:dyDescent="0.2">
      <c r="A13" s="5"/>
    </row>
  </sheetData>
  <pageMargins left="0.7" right="0.7" top="0.75" bottom="0.75" header="0.3" footer="0.3"/>
  <pageSetup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42"/>
  <sheetViews>
    <sheetView workbookViewId="0">
      <selection sqref="A1:F1"/>
    </sheetView>
  </sheetViews>
  <sheetFormatPr defaultColWidth="0" defaultRowHeight="15.75" zeroHeight="1" x14ac:dyDescent="0.25"/>
  <cols>
    <col min="1" max="1" width="26.140625" style="28" customWidth="1"/>
    <col min="2" max="2" width="25.85546875" style="28" customWidth="1"/>
    <col min="3" max="3" width="48.42578125" style="50" customWidth="1"/>
    <col min="4" max="6" width="10.7109375" style="28" customWidth="1"/>
    <col min="7" max="16384" width="9.140625" hidden="1"/>
  </cols>
  <sheetData>
    <row r="1" spans="1:6" ht="21" x14ac:dyDescent="0.35">
      <c r="A1" s="52" t="s">
        <v>259</v>
      </c>
      <c r="B1" s="52"/>
      <c r="C1" s="52"/>
      <c r="D1" s="52"/>
      <c r="E1" s="52"/>
      <c r="F1" s="52"/>
    </row>
    <row r="2" spans="1:6" s="1" customFormat="1" ht="31.5" x14ac:dyDescent="0.25">
      <c r="A2" s="40" t="s">
        <v>14</v>
      </c>
      <c r="B2" s="41" t="s">
        <v>15</v>
      </c>
      <c r="C2" s="41" t="s">
        <v>204</v>
      </c>
      <c r="D2" s="42" t="s">
        <v>205</v>
      </c>
      <c r="E2" s="40" t="s">
        <v>206</v>
      </c>
      <c r="F2" s="40" t="s">
        <v>207</v>
      </c>
    </row>
    <row r="3" spans="1:6" ht="31.5" x14ac:dyDescent="0.25">
      <c r="A3" s="34">
        <f>+'Key Dates'!$B$10</f>
        <v>45292</v>
      </c>
      <c r="B3" s="34">
        <f>+'Key Dates'!$B$10</f>
        <v>45292</v>
      </c>
      <c r="C3" s="43" t="s">
        <v>653</v>
      </c>
      <c r="D3" s="27" t="s">
        <v>28</v>
      </c>
      <c r="E3" s="2" t="s">
        <v>29</v>
      </c>
      <c r="F3" s="2" t="s">
        <v>29</v>
      </c>
    </row>
    <row r="4" spans="1:6" ht="76.5" x14ac:dyDescent="0.25">
      <c r="A4" s="34">
        <f>+'Key Dates'!$B$5</f>
        <v>45292</v>
      </c>
      <c r="B4" s="34">
        <f>+'Key Dates'!$B$5</f>
        <v>45292</v>
      </c>
      <c r="C4" s="44" t="s">
        <v>260</v>
      </c>
      <c r="D4" s="27" t="s">
        <v>44</v>
      </c>
      <c r="E4" s="2" t="s">
        <v>17</v>
      </c>
      <c r="F4" s="2" t="s">
        <v>34</v>
      </c>
    </row>
    <row r="5" spans="1:6" ht="76.5" x14ac:dyDescent="0.25">
      <c r="A5" s="34">
        <f>+'Key Dates'!$B$5</f>
        <v>45292</v>
      </c>
      <c r="B5" s="34">
        <f>+'Key Dates'!$B$5</f>
        <v>45292</v>
      </c>
      <c r="C5" s="44" t="s">
        <v>260</v>
      </c>
      <c r="D5" s="27" t="s">
        <v>44</v>
      </c>
      <c r="E5" s="2" t="s">
        <v>18</v>
      </c>
      <c r="F5" s="2" t="s">
        <v>34</v>
      </c>
    </row>
    <row r="6" spans="1:6" ht="38.25" x14ac:dyDescent="0.25">
      <c r="A6" s="34">
        <f>+'Key Dates'!$B$5</f>
        <v>45292</v>
      </c>
      <c r="B6" s="34">
        <f>+'Key Dates'!$B$5</f>
        <v>45292</v>
      </c>
      <c r="C6" s="44" t="s">
        <v>261</v>
      </c>
      <c r="D6" s="27" t="s">
        <v>45</v>
      </c>
      <c r="E6" s="2" t="s">
        <v>20</v>
      </c>
      <c r="F6" s="2" t="s">
        <v>34</v>
      </c>
    </row>
    <row r="7" spans="1:6" ht="31.5" x14ac:dyDescent="0.25">
      <c r="A7" s="34">
        <f>+'Key Dates'!$B$5</f>
        <v>45292</v>
      </c>
      <c r="B7" s="34">
        <f>+'Key Dates'!$B$5</f>
        <v>45292</v>
      </c>
      <c r="C7" s="44" t="s">
        <v>261</v>
      </c>
      <c r="D7" s="27" t="s">
        <v>45</v>
      </c>
      <c r="E7" s="2" t="s">
        <v>19</v>
      </c>
      <c r="F7" s="2" t="s">
        <v>34</v>
      </c>
    </row>
    <row r="8" spans="1:6" ht="47.25" x14ac:dyDescent="0.25">
      <c r="A8" s="34">
        <f>+'Key Dates'!$B$5</f>
        <v>45292</v>
      </c>
      <c r="B8" s="34">
        <f>+'Key Dates'!$B$5</f>
        <v>45292</v>
      </c>
      <c r="C8" s="44" t="s">
        <v>262</v>
      </c>
      <c r="D8" s="27" t="s">
        <v>46</v>
      </c>
      <c r="E8" s="2" t="s">
        <v>21</v>
      </c>
      <c r="F8" s="2" t="s">
        <v>34</v>
      </c>
    </row>
    <row r="9" spans="1:6" ht="51" x14ac:dyDescent="0.25">
      <c r="A9" s="34">
        <f>+'Key Dates'!$B$5</f>
        <v>45292</v>
      </c>
      <c r="B9" s="34">
        <f>+'Key Dates'!$B$5</f>
        <v>45292</v>
      </c>
      <c r="C9" s="44" t="s">
        <v>263</v>
      </c>
      <c r="D9" s="27" t="s">
        <v>47</v>
      </c>
      <c r="E9" s="2" t="s">
        <v>22</v>
      </c>
      <c r="F9" s="2" t="s">
        <v>34</v>
      </c>
    </row>
    <row r="10" spans="1:6" ht="51" x14ac:dyDescent="0.25">
      <c r="A10" s="34">
        <f>+'Key Dates'!$B$5</f>
        <v>45292</v>
      </c>
      <c r="B10" s="34">
        <f>+'Key Dates'!$B$5</f>
        <v>45292</v>
      </c>
      <c r="C10" s="44" t="s">
        <v>263</v>
      </c>
      <c r="D10" s="27" t="s">
        <v>47</v>
      </c>
      <c r="E10" s="2" t="s">
        <v>23</v>
      </c>
      <c r="F10" s="2" t="s">
        <v>34</v>
      </c>
    </row>
    <row r="11" spans="1:6" ht="89.25" x14ac:dyDescent="0.25">
      <c r="A11" s="34">
        <f>+'Key Dates'!$B$5</f>
        <v>45292</v>
      </c>
      <c r="B11" s="34">
        <f>+'Key Dates'!$B$5+60</f>
        <v>45352</v>
      </c>
      <c r="C11" s="44" t="s">
        <v>654</v>
      </c>
      <c r="D11" s="27" t="s">
        <v>546</v>
      </c>
      <c r="E11" s="2" t="s">
        <v>17</v>
      </c>
      <c r="F11" s="2" t="s">
        <v>26</v>
      </c>
    </row>
    <row r="12" spans="1:6" ht="89.25" x14ac:dyDescent="0.25">
      <c r="A12" s="34">
        <f>+'Key Dates'!$B$5</f>
        <v>45292</v>
      </c>
      <c r="B12" s="34">
        <f>+'Key Dates'!$B$5+60</f>
        <v>45352</v>
      </c>
      <c r="C12" s="44" t="s">
        <v>654</v>
      </c>
      <c r="D12" s="27" t="s">
        <v>546</v>
      </c>
      <c r="E12" s="2" t="s">
        <v>18</v>
      </c>
      <c r="F12" s="2" t="s">
        <v>26</v>
      </c>
    </row>
    <row r="13" spans="1:6" ht="89.25" x14ac:dyDescent="0.25">
      <c r="A13" s="34">
        <f>+'Key Dates'!$B$5</f>
        <v>45292</v>
      </c>
      <c r="B13" s="34">
        <f>+'Key Dates'!$B$5+60</f>
        <v>45352</v>
      </c>
      <c r="C13" s="44" t="s">
        <v>654</v>
      </c>
      <c r="D13" s="27" t="s">
        <v>546</v>
      </c>
      <c r="E13" s="2" t="s">
        <v>19</v>
      </c>
      <c r="F13" s="2" t="s">
        <v>26</v>
      </c>
    </row>
    <row r="14" spans="1:6" ht="89.25" x14ac:dyDescent="0.25">
      <c r="A14" s="34">
        <f>+'Key Dates'!$B$5</f>
        <v>45292</v>
      </c>
      <c r="B14" s="34">
        <f>+'Key Dates'!$B$5+60</f>
        <v>45352</v>
      </c>
      <c r="C14" s="44" t="s">
        <v>654</v>
      </c>
      <c r="D14" s="27" t="s">
        <v>546</v>
      </c>
      <c r="E14" s="2" t="s">
        <v>20</v>
      </c>
      <c r="F14" s="2" t="s">
        <v>26</v>
      </c>
    </row>
    <row r="15" spans="1:6" ht="126" x14ac:dyDescent="0.25">
      <c r="A15" s="34">
        <v>45292</v>
      </c>
      <c r="B15" s="34">
        <v>45657</v>
      </c>
      <c r="C15" s="45" t="s">
        <v>655</v>
      </c>
      <c r="D15" s="35" t="s">
        <v>288</v>
      </c>
      <c r="E15" s="36" t="s">
        <v>17</v>
      </c>
      <c r="F15" s="36" t="s">
        <v>26</v>
      </c>
    </row>
    <row r="16" spans="1:6" ht="126" x14ac:dyDescent="0.25">
      <c r="A16" s="34">
        <v>45292</v>
      </c>
      <c r="B16" s="34">
        <v>45657</v>
      </c>
      <c r="C16" s="45" t="s">
        <v>655</v>
      </c>
      <c r="D16" s="35" t="s">
        <v>288</v>
      </c>
      <c r="E16" s="36" t="s">
        <v>27</v>
      </c>
      <c r="F16" s="36" t="s">
        <v>26</v>
      </c>
    </row>
    <row r="17" spans="1:6" ht="126" x14ac:dyDescent="0.25">
      <c r="A17" s="34">
        <v>45292</v>
      </c>
      <c r="B17" s="34">
        <v>45657</v>
      </c>
      <c r="C17" s="45" t="s">
        <v>655</v>
      </c>
      <c r="D17" s="35" t="s">
        <v>288</v>
      </c>
      <c r="E17" s="36" t="s">
        <v>55</v>
      </c>
      <c r="F17" s="36" t="s">
        <v>26</v>
      </c>
    </row>
    <row r="18" spans="1:6" ht="126" x14ac:dyDescent="0.25">
      <c r="A18" s="34">
        <v>45292</v>
      </c>
      <c r="B18" s="34">
        <v>45657</v>
      </c>
      <c r="C18" s="45" t="s">
        <v>655</v>
      </c>
      <c r="D18" s="35" t="s">
        <v>288</v>
      </c>
      <c r="E18" s="36" t="s">
        <v>18</v>
      </c>
      <c r="F18" s="36" t="s">
        <v>26</v>
      </c>
    </row>
    <row r="19" spans="1:6" ht="126" x14ac:dyDescent="0.25">
      <c r="A19" s="34">
        <v>45292</v>
      </c>
      <c r="B19" s="34">
        <v>45657</v>
      </c>
      <c r="C19" s="45" t="s">
        <v>655</v>
      </c>
      <c r="D19" s="35" t="s">
        <v>288</v>
      </c>
      <c r="E19" s="36" t="s">
        <v>900</v>
      </c>
      <c r="F19" s="36" t="s">
        <v>26</v>
      </c>
    </row>
    <row r="20" spans="1:6" ht="126" x14ac:dyDescent="0.25">
      <c r="A20" s="34">
        <v>45292</v>
      </c>
      <c r="B20" s="34">
        <v>45657</v>
      </c>
      <c r="C20" s="45" t="s">
        <v>655</v>
      </c>
      <c r="D20" s="35" t="s">
        <v>288</v>
      </c>
      <c r="E20" s="36" t="s">
        <v>19</v>
      </c>
      <c r="F20" s="36" t="s">
        <v>26</v>
      </c>
    </row>
    <row r="21" spans="1:6" ht="126" x14ac:dyDescent="0.25">
      <c r="A21" s="34">
        <v>45292</v>
      </c>
      <c r="B21" s="34">
        <v>45657</v>
      </c>
      <c r="C21" s="45" t="s">
        <v>655</v>
      </c>
      <c r="D21" s="35" t="s">
        <v>288</v>
      </c>
      <c r="E21" s="36" t="s">
        <v>20</v>
      </c>
      <c r="F21" s="36" t="s">
        <v>26</v>
      </c>
    </row>
    <row r="22" spans="1:6" ht="126" x14ac:dyDescent="0.25">
      <c r="A22" s="34">
        <v>45292</v>
      </c>
      <c r="B22" s="34">
        <v>45657</v>
      </c>
      <c r="C22" s="45" t="s">
        <v>655</v>
      </c>
      <c r="D22" s="35" t="s">
        <v>288</v>
      </c>
      <c r="E22" s="36" t="s">
        <v>30</v>
      </c>
      <c r="F22" s="36" t="s">
        <v>26</v>
      </c>
    </row>
    <row r="23" spans="1:6" ht="126" x14ac:dyDescent="0.25">
      <c r="A23" s="34">
        <v>45292</v>
      </c>
      <c r="B23" s="34">
        <v>45657</v>
      </c>
      <c r="C23" s="45" t="s">
        <v>655</v>
      </c>
      <c r="D23" s="35" t="s">
        <v>288</v>
      </c>
      <c r="E23" s="36" t="s">
        <v>21</v>
      </c>
      <c r="F23" s="36" t="s">
        <v>26</v>
      </c>
    </row>
    <row r="24" spans="1:6" ht="126" x14ac:dyDescent="0.25">
      <c r="A24" s="34">
        <v>45292</v>
      </c>
      <c r="B24" s="34">
        <v>45657</v>
      </c>
      <c r="C24" s="45" t="s">
        <v>655</v>
      </c>
      <c r="D24" s="35" t="s">
        <v>288</v>
      </c>
      <c r="E24" s="36" t="s">
        <v>22</v>
      </c>
      <c r="F24" s="36" t="s">
        <v>26</v>
      </c>
    </row>
    <row r="25" spans="1:6" ht="126" x14ac:dyDescent="0.25">
      <c r="A25" s="34">
        <v>45292</v>
      </c>
      <c r="B25" s="34">
        <v>45657</v>
      </c>
      <c r="C25" s="45" t="s">
        <v>655</v>
      </c>
      <c r="D25" s="35" t="s">
        <v>288</v>
      </c>
      <c r="E25" s="36" t="s">
        <v>23</v>
      </c>
      <c r="F25" s="36" t="s">
        <v>26</v>
      </c>
    </row>
    <row r="26" spans="1:6" ht="126" x14ac:dyDescent="0.25">
      <c r="A26" s="34">
        <v>45292</v>
      </c>
      <c r="B26" s="34">
        <v>45657</v>
      </c>
      <c r="C26" s="45" t="s">
        <v>655</v>
      </c>
      <c r="D26" s="35" t="s">
        <v>288</v>
      </c>
      <c r="E26" s="36" t="s">
        <v>52</v>
      </c>
      <c r="F26" s="36" t="s">
        <v>26</v>
      </c>
    </row>
    <row r="27" spans="1:6" ht="141.75" x14ac:dyDescent="0.25">
      <c r="A27" s="34">
        <v>45292</v>
      </c>
      <c r="B27" s="34">
        <v>45657</v>
      </c>
      <c r="C27" s="45" t="s">
        <v>633</v>
      </c>
      <c r="D27" s="35" t="s">
        <v>42</v>
      </c>
      <c r="E27" s="36" t="s">
        <v>17</v>
      </c>
      <c r="F27" s="36" t="s">
        <v>26</v>
      </c>
    </row>
    <row r="28" spans="1:6" ht="141.75" x14ac:dyDescent="0.25">
      <c r="A28" s="34">
        <v>45292</v>
      </c>
      <c r="B28" s="34">
        <v>45657</v>
      </c>
      <c r="C28" s="45" t="s">
        <v>633</v>
      </c>
      <c r="D28" s="35" t="s">
        <v>42</v>
      </c>
      <c r="E28" s="36" t="s">
        <v>27</v>
      </c>
      <c r="F28" s="36" t="s">
        <v>26</v>
      </c>
    </row>
    <row r="29" spans="1:6" ht="141.75" x14ac:dyDescent="0.25">
      <c r="A29" s="34">
        <v>45292</v>
      </c>
      <c r="B29" s="34">
        <v>45657</v>
      </c>
      <c r="C29" s="45" t="s">
        <v>633</v>
      </c>
      <c r="D29" s="35" t="s">
        <v>42</v>
      </c>
      <c r="E29" s="36" t="s">
        <v>55</v>
      </c>
      <c r="F29" s="36" t="s">
        <v>26</v>
      </c>
    </row>
    <row r="30" spans="1:6" ht="141.75" x14ac:dyDescent="0.25">
      <c r="A30" s="34">
        <v>45292</v>
      </c>
      <c r="B30" s="34">
        <v>45657</v>
      </c>
      <c r="C30" s="45" t="s">
        <v>633</v>
      </c>
      <c r="D30" s="35" t="s">
        <v>42</v>
      </c>
      <c r="E30" s="36" t="s">
        <v>18</v>
      </c>
      <c r="F30" s="36" t="s">
        <v>26</v>
      </c>
    </row>
    <row r="31" spans="1:6" ht="141.75" x14ac:dyDescent="0.25">
      <c r="A31" s="34">
        <v>45292</v>
      </c>
      <c r="B31" s="34">
        <v>45657</v>
      </c>
      <c r="C31" s="45" t="s">
        <v>633</v>
      </c>
      <c r="D31" s="35" t="s">
        <v>42</v>
      </c>
      <c r="E31" s="36" t="s">
        <v>900</v>
      </c>
      <c r="F31" s="36" t="s">
        <v>26</v>
      </c>
    </row>
    <row r="32" spans="1:6" ht="141.75" x14ac:dyDescent="0.25">
      <c r="A32" s="34">
        <v>45292</v>
      </c>
      <c r="B32" s="34">
        <v>45657</v>
      </c>
      <c r="C32" s="45" t="s">
        <v>633</v>
      </c>
      <c r="D32" s="35" t="s">
        <v>42</v>
      </c>
      <c r="E32" s="36" t="s">
        <v>19</v>
      </c>
      <c r="F32" s="36" t="s">
        <v>26</v>
      </c>
    </row>
    <row r="33" spans="1:6" ht="141.75" x14ac:dyDescent="0.25">
      <c r="A33" s="34">
        <v>45292</v>
      </c>
      <c r="B33" s="34">
        <v>45657</v>
      </c>
      <c r="C33" s="45" t="s">
        <v>633</v>
      </c>
      <c r="D33" s="35" t="s">
        <v>42</v>
      </c>
      <c r="E33" s="36" t="s">
        <v>20</v>
      </c>
      <c r="F33" s="36" t="s">
        <v>26</v>
      </c>
    </row>
    <row r="34" spans="1:6" ht="141.75" x14ac:dyDescent="0.25">
      <c r="A34" s="34">
        <v>45292</v>
      </c>
      <c r="B34" s="34">
        <v>45657</v>
      </c>
      <c r="C34" s="45" t="s">
        <v>633</v>
      </c>
      <c r="D34" s="35" t="s">
        <v>42</v>
      </c>
      <c r="E34" s="36" t="s">
        <v>30</v>
      </c>
      <c r="F34" s="36" t="s">
        <v>26</v>
      </c>
    </row>
    <row r="35" spans="1:6" ht="141.75" x14ac:dyDescent="0.25">
      <c r="A35" s="34">
        <v>45292</v>
      </c>
      <c r="B35" s="34">
        <v>45657</v>
      </c>
      <c r="C35" s="45" t="s">
        <v>633</v>
      </c>
      <c r="D35" s="35" t="s">
        <v>42</v>
      </c>
      <c r="E35" s="36" t="s">
        <v>21</v>
      </c>
      <c r="F35" s="36" t="s">
        <v>26</v>
      </c>
    </row>
    <row r="36" spans="1:6" ht="141.75" x14ac:dyDescent="0.25">
      <c r="A36" s="34">
        <v>45292</v>
      </c>
      <c r="B36" s="34">
        <v>45657</v>
      </c>
      <c r="C36" s="45" t="s">
        <v>633</v>
      </c>
      <c r="D36" s="35" t="s">
        <v>42</v>
      </c>
      <c r="E36" s="36" t="s">
        <v>22</v>
      </c>
      <c r="F36" s="36" t="s">
        <v>26</v>
      </c>
    </row>
    <row r="37" spans="1:6" ht="141.75" x14ac:dyDescent="0.25">
      <c r="A37" s="34">
        <v>45292</v>
      </c>
      <c r="B37" s="34">
        <v>45657</v>
      </c>
      <c r="C37" s="45" t="s">
        <v>633</v>
      </c>
      <c r="D37" s="35" t="s">
        <v>42</v>
      </c>
      <c r="E37" s="36" t="s">
        <v>23</v>
      </c>
      <c r="F37" s="36" t="s">
        <v>26</v>
      </c>
    </row>
    <row r="38" spans="1:6" ht="141.75" x14ac:dyDescent="0.25">
      <c r="A38" s="34">
        <v>45292</v>
      </c>
      <c r="B38" s="34">
        <v>45657</v>
      </c>
      <c r="C38" s="45" t="s">
        <v>633</v>
      </c>
      <c r="D38" s="35" t="s">
        <v>42</v>
      </c>
      <c r="E38" s="36" t="s">
        <v>52</v>
      </c>
      <c r="F38" s="36" t="s">
        <v>26</v>
      </c>
    </row>
    <row r="39" spans="1:6" ht="110.25" x14ac:dyDescent="0.25">
      <c r="A39" s="34">
        <f>+'Key Dates'!$B$6-70</f>
        <v>45293</v>
      </c>
      <c r="B39" s="34">
        <f>+'Key Dates'!$B$6-70</f>
        <v>45293</v>
      </c>
      <c r="C39" s="44" t="s">
        <v>264</v>
      </c>
      <c r="D39" s="27" t="s">
        <v>265</v>
      </c>
      <c r="E39" s="2" t="s">
        <v>17</v>
      </c>
      <c r="F39" s="2" t="s">
        <v>208</v>
      </c>
    </row>
    <row r="40" spans="1:6" ht="110.25" x14ac:dyDescent="0.25">
      <c r="A40" s="34">
        <f>+'Key Dates'!$B$6-70</f>
        <v>45293</v>
      </c>
      <c r="B40" s="34">
        <f>+'Key Dates'!$B$6-70</f>
        <v>45293</v>
      </c>
      <c r="C40" s="44" t="s">
        <v>264</v>
      </c>
      <c r="D40" s="27" t="s">
        <v>265</v>
      </c>
      <c r="E40" s="2" t="s">
        <v>18</v>
      </c>
      <c r="F40" s="2" t="s">
        <v>208</v>
      </c>
    </row>
    <row r="41" spans="1:6" ht="110.25" x14ac:dyDescent="0.25">
      <c r="A41" s="34">
        <f>+'Key Dates'!$B$6-70</f>
        <v>45293</v>
      </c>
      <c r="B41" s="34">
        <f>+'Key Dates'!$B$6-70</f>
        <v>45293</v>
      </c>
      <c r="C41" s="44" t="s">
        <v>264</v>
      </c>
      <c r="D41" s="27" t="s">
        <v>265</v>
      </c>
      <c r="E41" s="2" t="s">
        <v>30</v>
      </c>
      <c r="F41" s="2" t="s">
        <v>208</v>
      </c>
    </row>
    <row r="42" spans="1:6" ht="94.5" x14ac:dyDescent="0.25">
      <c r="A42" s="34">
        <f>+'Key Dates'!$B$6-70</f>
        <v>45293</v>
      </c>
      <c r="B42" s="34">
        <f>+'Key Dates'!$B$6-70</f>
        <v>45293</v>
      </c>
      <c r="C42" s="45" t="s">
        <v>656</v>
      </c>
      <c r="D42" s="35" t="s">
        <v>40</v>
      </c>
      <c r="E42" s="36" t="s">
        <v>17</v>
      </c>
      <c r="F42" s="36" t="s">
        <v>269</v>
      </c>
    </row>
    <row r="43" spans="1:6" ht="94.5" x14ac:dyDescent="0.25">
      <c r="A43" s="34">
        <f>+'Key Dates'!$B$6-70</f>
        <v>45293</v>
      </c>
      <c r="B43" s="34">
        <f>+'Key Dates'!$B$6-70</f>
        <v>45293</v>
      </c>
      <c r="C43" s="45" t="s">
        <v>656</v>
      </c>
      <c r="D43" s="35" t="s">
        <v>40</v>
      </c>
      <c r="E43" s="36" t="s">
        <v>18</v>
      </c>
      <c r="F43" s="36" t="s">
        <v>269</v>
      </c>
    </row>
    <row r="44" spans="1:6" ht="94.5" x14ac:dyDescent="0.25">
      <c r="A44" s="34">
        <f>+'Key Dates'!$B$6-70</f>
        <v>45293</v>
      </c>
      <c r="B44" s="34">
        <f>+'Key Dates'!$B$6-70</f>
        <v>45293</v>
      </c>
      <c r="C44" s="45" t="s">
        <v>656</v>
      </c>
      <c r="D44" s="35" t="s">
        <v>40</v>
      </c>
      <c r="E44" s="36" t="s">
        <v>30</v>
      </c>
      <c r="F44" s="36" t="s">
        <v>269</v>
      </c>
    </row>
    <row r="45" spans="1:6" ht="63" x14ac:dyDescent="0.25">
      <c r="A45" s="34">
        <f>+'Key Dates'!$B$6-70</f>
        <v>45293</v>
      </c>
      <c r="B45" s="34">
        <f>+'Key Dates'!$B$6-56</f>
        <v>45307</v>
      </c>
      <c r="C45" s="45" t="s">
        <v>657</v>
      </c>
      <c r="D45" s="35" t="s">
        <v>41</v>
      </c>
      <c r="E45" s="36" t="s">
        <v>17</v>
      </c>
      <c r="F45" s="36" t="s">
        <v>26</v>
      </c>
    </row>
    <row r="46" spans="1:6" ht="63" x14ac:dyDescent="0.25">
      <c r="A46" s="34">
        <f>+'Key Dates'!$B$6-70</f>
        <v>45293</v>
      </c>
      <c r="B46" s="34">
        <f>+'Key Dates'!$B$6-56</f>
        <v>45307</v>
      </c>
      <c r="C46" s="45" t="s">
        <v>657</v>
      </c>
      <c r="D46" s="35" t="s">
        <v>41</v>
      </c>
      <c r="E46" s="36" t="s">
        <v>18</v>
      </c>
      <c r="F46" s="36" t="s">
        <v>26</v>
      </c>
    </row>
    <row r="47" spans="1:6" ht="63" x14ac:dyDescent="0.25">
      <c r="A47" s="34">
        <f>+'Key Dates'!$B$6-70</f>
        <v>45293</v>
      </c>
      <c r="B47" s="34">
        <f>+'Key Dates'!$B$6-56</f>
        <v>45307</v>
      </c>
      <c r="C47" s="45" t="s">
        <v>657</v>
      </c>
      <c r="D47" s="35" t="s">
        <v>41</v>
      </c>
      <c r="E47" s="36" t="s">
        <v>30</v>
      </c>
      <c r="F47" s="36" t="s">
        <v>26</v>
      </c>
    </row>
    <row r="48" spans="1:6" ht="126" x14ac:dyDescent="0.25">
      <c r="A48" s="34">
        <f>+'Key Dates'!$B$48-61</f>
        <v>45295</v>
      </c>
      <c r="B48" s="34">
        <f>+'Key Dates'!$B$48-61</f>
        <v>45295</v>
      </c>
      <c r="C48" s="45" t="s">
        <v>586</v>
      </c>
      <c r="D48" s="35" t="s">
        <v>340</v>
      </c>
      <c r="E48" s="36" t="s">
        <v>17</v>
      </c>
      <c r="F48" s="36" t="s">
        <v>208</v>
      </c>
    </row>
    <row r="49" spans="1:6" ht="126" x14ac:dyDescent="0.25">
      <c r="A49" s="34">
        <f>+'Key Dates'!$B$48-61</f>
        <v>45295</v>
      </c>
      <c r="B49" s="34">
        <f>+'Key Dates'!$B$48-61</f>
        <v>45295</v>
      </c>
      <c r="C49" s="45" t="s">
        <v>586</v>
      </c>
      <c r="D49" s="35" t="s">
        <v>340</v>
      </c>
      <c r="E49" s="36" t="s">
        <v>18</v>
      </c>
      <c r="F49" s="36" t="s">
        <v>208</v>
      </c>
    </row>
    <row r="50" spans="1:6" ht="126" x14ac:dyDescent="0.25">
      <c r="A50" s="34">
        <f>+'Key Dates'!$B$48-61</f>
        <v>45295</v>
      </c>
      <c r="B50" s="34">
        <f>+'Key Dates'!$B$48-61</f>
        <v>45295</v>
      </c>
      <c r="C50" s="45" t="s">
        <v>586</v>
      </c>
      <c r="D50" s="35" t="s">
        <v>340</v>
      </c>
      <c r="E50" s="36" t="s">
        <v>19</v>
      </c>
      <c r="F50" s="36" t="s">
        <v>208</v>
      </c>
    </row>
    <row r="51" spans="1:6" ht="126" x14ac:dyDescent="0.25">
      <c r="A51" s="34">
        <f>+'Key Dates'!$B$48-61</f>
        <v>45295</v>
      </c>
      <c r="B51" s="34">
        <f>+'Key Dates'!$B$48-61</f>
        <v>45295</v>
      </c>
      <c r="C51" s="45" t="s">
        <v>586</v>
      </c>
      <c r="D51" s="35" t="s">
        <v>340</v>
      </c>
      <c r="E51" s="36" t="s">
        <v>20</v>
      </c>
      <c r="F51" s="36" t="s">
        <v>208</v>
      </c>
    </row>
    <row r="52" spans="1:6" ht="126" x14ac:dyDescent="0.25">
      <c r="A52" s="34">
        <f>+'Key Dates'!$B$48-61</f>
        <v>45295</v>
      </c>
      <c r="B52" s="34">
        <f>+'Key Dates'!$B$48-61</f>
        <v>45295</v>
      </c>
      <c r="C52" s="45" t="s">
        <v>586</v>
      </c>
      <c r="D52" s="35" t="s">
        <v>340</v>
      </c>
      <c r="E52" s="36" t="s">
        <v>30</v>
      </c>
      <c r="F52" s="36" t="s">
        <v>208</v>
      </c>
    </row>
    <row r="53" spans="1:6" ht="126" x14ac:dyDescent="0.25">
      <c r="A53" s="34">
        <f>+'Key Dates'!$B$48-61</f>
        <v>45295</v>
      </c>
      <c r="B53" s="34">
        <f>+'Key Dates'!$B$48-61</f>
        <v>45295</v>
      </c>
      <c r="C53" s="45" t="s">
        <v>586</v>
      </c>
      <c r="D53" s="35" t="s">
        <v>340</v>
      </c>
      <c r="E53" s="36" t="s">
        <v>21</v>
      </c>
      <c r="F53" s="36" t="s">
        <v>208</v>
      </c>
    </row>
    <row r="54" spans="1:6" ht="110.25" x14ac:dyDescent="0.25">
      <c r="A54" s="34">
        <f>+'Key Dates'!$B$48-60</f>
        <v>45296</v>
      </c>
      <c r="B54" s="34">
        <f>+'Key Dates'!$B$48-60</f>
        <v>45296</v>
      </c>
      <c r="C54" s="45" t="s">
        <v>658</v>
      </c>
      <c r="D54" s="35" t="s">
        <v>342</v>
      </c>
      <c r="E54" s="36" t="s">
        <v>17</v>
      </c>
      <c r="F54" s="36" t="s">
        <v>208</v>
      </c>
    </row>
    <row r="55" spans="1:6" ht="110.25" x14ac:dyDescent="0.25">
      <c r="A55" s="34">
        <f>+'Key Dates'!$B$48-60</f>
        <v>45296</v>
      </c>
      <c r="B55" s="34">
        <f>+'Key Dates'!$B$48-60</f>
        <v>45296</v>
      </c>
      <c r="C55" s="45" t="s">
        <v>658</v>
      </c>
      <c r="D55" s="35" t="s">
        <v>342</v>
      </c>
      <c r="E55" s="36" t="s">
        <v>55</v>
      </c>
      <c r="F55" s="36" t="s">
        <v>208</v>
      </c>
    </row>
    <row r="56" spans="1:6" ht="110.25" x14ac:dyDescent="0.25">
      <c r="A56" s="34">
        <f>+'Key Dates'!$B$48-60</f>
        <v>45296</v>
      </c>
      <c r="B56" s="34">
        <f>+'Key Dates'!$B$48-60</f>
        <v>45296</v>
      </c>
      <c r="C56" s="45" t="s">
        <v>658</v>
      </c>
      <c r="D56" s="35" t="s">
        <v>342</v>
      </c>
      <c r="E56" s="36" t="s">
        <v>18</v>
      </c>
      <c r="F56" s="36" t="s">
        <v>208</v>
      </c>
    </row>
    <row r="57" spans="1:6" ht="110.25" x14ac:dyDescent="0.25">
      <c r="A57" s="34">
        <f>+'Key Dates'!$B$48-60</f>
        <v>45296</v>
      </c>
      <c r="B57" s="34">
        <f>+'Key Dates'!$B$48-60</f>
        <v>45296</v>
      </c>
      <c r="C57" s="45" t="s">
        <v>658</v>
      </c>
      <c r="D57" s="35" t="s">
        <v>342</v>
      </c>
      <c r="E57" s="36" t="s">
        <v>19</v>
      </c>
      <c r="F57" s="36" t="s">
        <v>208</v>
      </c>
    </row>
    <row r="58" spans="1:6" ht="110.25" x14ac:dyDescent="0.25">
      <c r="A58" s="34">
        <f>+'Key Dates'!$B$48-60</f>
        <v>45296</v>
      </c>
      <c r="B58" s="34">
        <f>+'Key Dates'!$B$48-60</f>
        <v>45296</v>
      </c>
      <c r="C58" s="45" t="s">
        <v>658</v>
      </c>
      <c r="D58" s="35" t="s">
        <v>342</v>
      </c>
      <c r="E58" s="36" t="s">
        <v>20</v>
      </c>
      <c r="F58" s="36" t="s">
        <v>208</v>
      </c>
    </row>
    <row r="59" spans="1:6" ht="110.25" x14ac:dyDescent="0.25">
      <c r="A59" s="34">
        <f>+'Key Dates'!$B$48-60</f>
        <v>45296</v>
      </c>
      <c r="B59" s="34">
        <f>+'Key Dates'!$B$48-60</f>
        <v>45296</v>
      </c>
      <c r="C59" s="45" t="s">
        <v>658</v>
      </c>
      <c r="D59" s="35" t="s">
        <v>342</v>
      </c>
      <c r="E59" s="36" t="s">
        <v>30</v>
      </c>
      <c r="F59" s="36" t="s">
        <v>208</v>
      </c>
    </row>
    <row r="60" spans="1:6" ht="110.25" x14ac:dyDescent="0.25">
      <c r="A60" s="34">
        <f>+'Key Dates'!$B$48-60</f>
        <v>45296</v>
      </c>
      <c r="B60" s="34">
        <f>+'Key Dates'!$B$48-60</f>
        <v>45296</v>
      </c>
      <c r="C60" s="45" t="s">
        <v>658</v>
      </c>
      <c r="D60" s="35" t="s">
        <v>342</v>
      </c>
      <c r="E60" s="36" t="s">
        <v>21</v>
      </c>
      <c r="F60" s="36" t="s">
        <v>208</v>
      </c>
    </row>
    <row r="61" spans="1:6" ht="110.25" x14ac:dyDescent="0.25">
      <c r="A61" s="34">
        <f>+'Key Dates'!$B$48-60</f>
        <v>45296</v>
      </c>
      <c r="B61" s="34">
        <f>+'Key Dates'!$B$48-60</f>
        <v>45296</v>
      </c>
      <c r="C61" s="45" t="s">
        <v>659</v>
      </c>
      <c r="D61" s="35" t="s">
        <v>276</v>
      </c>
      <c r="E61" s="36" t="s">
        <v>17</v>
      </c>
      <c r="F61" s="36" t="s">
        <v>210</v>
      </c>
    </row>
    <row r="62" spans="1:6" ht="110.25" x14ac:dyDescent="0.25">
      <c r="A62" s="34">
        <f>+'Key Dates'!$B$48-60</f>
        <v>45296</v>
      </c>
      <c r="B62" s="34">
        <f>+'Key Dates'!$B$48-60</f>
        <v>45296</v>
      </c>
      <c r="C62" s="45" t="s">
        <v>659</v>
      </c>
      <c r="D62" s="35" t="s">
        <v>276</v>
      </c>
      <c r="E62" s="36" t="s">
        <v>18</v>
      </c>
      <c r="F62" s="36" t="s">
        <v>210</v>
      </c>
    </row>
    <row r="63" spans="1:6" ht="110.25" x14ac:dyDescent="0.25">
      <c r="A63" s="34">
        <f>+'Key Dates'!$B$48-60</f>
        <v>45296</v>
      </c>
      <c r="B63" s="34">
        <f>+'Key Dates'!$B$48-60</f>
        <v>45296</v>
      </c>
      <c r="C63" s="45" t="s">
        <v>659</v>
      </c>
      <c r="D63" s="35" t="s">
        <v>276</v>
      </c>
      <c r="E63" s="36" t="s">
        <v>19</v>
      </c>
      <c r="F63" s="36" t="s">
        <v>210</v>
      </c>
    </row>
    <row r="64" spans="1:6" ht="110.25" x14ac:dyDescent="0.25">
      <c r="A64" s="34">
        <f>+'Key Dates'!$B$48-60</f>
        <v>45296</v>
      </c>
      <c r="B64" s="34">
        <f>+'Key Dates'!$B$48-60</f>
        <v>45296</v>
      </c>
      <c r="C64" s="45" t="s">
        <v>659</v>
      </c>
      <c r="D64" s="35" t="s">
        <v>276</v>
      </c>
      <c r="E64" s="36" t="s">
        <v>20</v>
      </c>
      <c r="F64" s="36" t="s">
        <v>210</v>
      </c>
    </row>
    <row r="65" spans="1:6" ht="110.25" x14ac:dyDescent="0.25">
      <c r="A65" s="34">
        <f>+'Key Dates'!$B$48-60</f>
        <v>45296</v>
      </c>
      <c r="B65" s="34">
        <f>+'Key Dates'!$B$48-60</f>
        <v>45296</v>
      </c>
      <c r="C65" s="45" t="s">
        <v>659</v>
      </c>
      <c r="D65" s="35" t="s">
        <v>276</v>
      </c>
      <c r="E65" s="36" t="s">
        <v>30</v>
      </c>
      <c r="F65" s="36" t="s">
        <v>210</v>
      </c>
    </row>
    <row r="66" spans="1:6" ht="110.25" x14ac:dyDescent="0.25">
      <c r="A66" s="34">
        <f>+'Key Dates'!$B$48-60</f>
        <v>45296</v>
      </c>
      <c r="B66" s="34">
        <f>+'Key Dates'!$B$48-60</f>
        <v>45296</v>
      </c>
      <c r="C66" s="45" t="s">
        <v>659</v>
      </c>
      <c r="D66" s="35" t="s">
        <v>276</v>
      </c>
      <c r="E66" s="36" t="s">
        <v>21</v>
      </c>
      <c r="F66" s="36" t="s">
        <v>210</v>
      </c>
    </row>
    <row r="67" spans="1:6" ht="110.25" x14ac:dyDescent="0.25">
      <c r="A67" s="34">
        <f>+'Key Dates'!$B$48-60</f>
        <v>45296</v>
      </c>
      <c r="B67" s="34">
        <f>+'Key Dates'!$B$48-60</f>
        <v>45296</v>
      </c>
      <c r="C67" s="44" t="s">
        <v>660</v>
      </c>
      <c r="D67" s="27" t="s">
        <v>101</v>
      </c>
      <c r="E67" s="2" t="s">
        <v>17</v>
      </c>
      <c r="F67" s="2" t="s">
        <v>51</v>
      </c>
    </row>
    <row r="68" spans="1:6" ht="110.25" x14ac:dyDescent="0.25">
      <c r="A68" s="34">
        <f>+'Key Dates'!$B$48-60</f>
        <v>45296</v>
      </c>
      <c r="B68" s="34">
        <f>+'Key Dates'!$B$48-60</f>
        <v>45296</v>
      </c>
      <c r="C68" s="44" t="s">
        <v>660</v>
      </c>
      <c r="D68" s="27" t="s">
        <v>101</v>
      </c>
      <c r="E68" s="2" t="s">
        <v>18</v>
      </c>
      <c r="F68" s="2" t="s">
        <v>51</v>
      </c>
    </row>
    <row r="69" spans="1:6" ht="110.25" x14ac:dyDescent="0.25">
      <c r="A69" s="34">
        <f>+'Key Dates'!$B$48-60</f>
        <v>45296</v>
      </c>
      <c r="B69" s="34">
        <f>+'Key Dates'!$B$48-60</f>
        <v>45296</v>
      </c>
      <c r="C69" s="44" t="s">
        <v>660</v>
      </c>
      <c r="D69" s="27" t="s">
        <v>101</v>
      </c>
      <c r="E69" s="2" t="s">
        <v>19</v>
      </c>
      <c r="F69" s="2" t="s">
        <v>51</v>
      </c>
    </row>
    <row r="70" spans="1:6" ht="110.25" x14ac:dyDescent="0.25">
      <c r="A70" s="34">
        <f>+'Key Dates'!$B$48-60</f>
        <v>45296</v>
      </c>
      <c r="B70" s="34">
        <f>+'Key Dates'!$B$48-60</f>
        <v>45296</v>
      </c>
      <c r="C70" s="44" t="s">
        <v>660</v>
      </c>
      <c r="D70" s="27" t="s">
        <v>101</v>
      </c>
      <c r="E70" s="2" t="s">
        <v>20</v>
      </c>
      <c r="F70" s="2" t="s">
        <v>51</v>
      </c>
    </row>
    <row r="71" spans="1:6" ht="110.25" x14ac:dyDescent="0.25">
      <c r="A71" s="34">
        <f>+'Key Dates'!$B$48-60</f>
        <v>45296</v>
      </c>
      <c r="B71" s="34">
        <f>+'Key Dates'!$B$48-60</f>
        <v>45296</v>
      </c>
      <c r="C71" s="44" t="s">
        <v>660</v>
      </c>
      <c r="D71" s="27" t="s">
        <v>101</v>
      </c>
      <c r="E71" s="2" t="s">
        <v>30</v>
      </c>
      <c r="F71" s="2" t="s">
        <v>51</v>
      </c>
    </row>
    <row r="72" spans="1:6" ht="110.25" x14ac:dyDescent="0.25">
      <c r="A72" s="34">
        <f>+'Key Dates'!$B$48-60</f>
        <v>45296</v>
      </c>
      <c r="B72" s="34">
        <f>+'Key Dates'!$B$48-60</f>
        <v>45296</v>
      </c>
      <c r="C72" s="44" t="s">
        <v>660</v>
      </c>
      <c r="D72" s="27" t="s">
        <v>101</v>
      </c>
      <c r="E72" s="2" t="s">
        <v>21</v>
      </c>
      <c r="F72" s="2" t="s">
        <v>51</v>
      </c>
    </row>
    <row r="73" spans="1:6" ht="63" x14ac:dyDescent="0.25">
      <c r="A73" s="34">
        <f>+'Key Dates'!$B$48-60</f>
        <v>45296</v>
      </c>
      <c r="B73" s="34">
        <f>+'Key Dates'!$B$48-60</f>
        <v>45296</v>
      </c>
      <c r="C73" s="44" t="s">
        <v>298</v>
      </c>
      <c r="D73" s="27" t="s">
        <v>50</v>
      </c>
      <c r="E73" s="2" t="s">
        <v>17</v>
      </c>
      <c r="F73" s="2" t="s">
        <v>51</v>
      </c>
    </row>
    <row r="74" spans="1:6" ht="63" x14ac:dyDescent="0.25">
      <c r="A74" s="34">
        <f>+'Key Dates'!$B$48-60</f>
        <v>45296</v>
      </c>
      <c r="B74" s="34">
        <f>+'Key Dates'!$B$48-60</f>
        <v>45296</v>
      </c>
      <c r="C74" s="44" t="s">
        <v>298</v>
      </c>
      <c r="D74" s="27" t="s">
        <v>50</v>
      </c>
      <c r="E74" s="2" t="s">
        <v>18</v>
      </c>
      <c r="F74" s="2" t="s">
        <v>51</v>
      </c>
    </row>
    <row r="75" spans="1:6" ht="63" x14ac:dyDescent="0.25">
      <c r="A75" s="34">
        <f>+'Key Dates'!$B$48-60</f>
        <v>45296</v>
      </c>
      <c r="B75" s="34">
        <f>+'Key Dates'!$B$48-60</f>
        <v>45296</v>
      </c>
      <c r="C75" s="44" t="s">
        <v>298</v>
      </c>
      <c r="D75" s="27" t="s">
        <v>50</v>
      </c>
      <c r="E75" s="2" t="s">
        <v>19</v>
      </c>
      <c r="F75" s="2" t="s">
        <v>51</v>
      </c>
    </row>
    <row r="76" spans="1:6" ht="63" x14ac:dyDescent="0.25">
      <c r="A76" s="34">
        <f>+'Key Dates'!$B$48-60</f>
        <v>45296</v>
      </c>
      <c r="B76" s="34">
        <f>+'Key Dates'!$B$48-60</f>
        <v>45296</v>
      </c>
      <c r="C76" s="44" t="s">
        <v>298</v>
      </c>
      <c r="D76" s="27" t="s">
        <v>50</v>
      </c>
      <c r="E76" s="2" t="s">
        <v>20</v>
      </c>
      <c r="F76" s="2" t="s">
        <v>51</v>
      </c>
    </row>
    <row r="77" spans="1:6" ht="63" x14ac:dyDescent="0.25">
      <c r="A77" s="34">
        <f>+'Key Dates'!$B$48-60</f>
        <v>45296</v>
      </c>
      <c r="B77" s="34">
        <f>+'Key Dates'!$B$48-60</f>
        <v>45296</v>
      </c>
      <c r="C77" s="44" t="s">
        <v>298</v>
      </c>
      <c r="D77" s="27" t="s">
        <v>50</v>
      </c>
      <c r="E77" s="2" t="s">
        <v>30</v>
      </c>
      <c r="F77" s="2" t="s">
        <v>51</v>
      </c>
    </row>
    <row r="78" spans="1:6" ht="63" x14ac:dyDescent="0.25">
      <c r="A78" s="34">
        <f>+'Key Dates'!$B$48-60</f>
        <v>45296</v>
      </c>
      <c r="B78" s="34">
        <f>+'Key Dates'!$B$48-60</f>
        <v>45296</v>
      </c>
      <c r="C78" s="44" t="s">
        <v>298</v>
      </c>
      <c r="D78" s="27" t="s">
        <v>50</v>
      </c>
      <c r="E78" s="2" t="s">
        <v>21</v>
      </c>
      <c r="F78" s="2" t="s">
        <v>51</v>
      </c>
    </row>
    <row r="79" spans="1:6" s="26" customFormat="1" ht="94.5" x14ac:dyDescent="0.25">
      <c r="A79" s="34">
        <f>+'Key Dates'!$B$48-60</f>
        <v>45296</v>
      </c>
      <c r="B79" s="34">
        <f>+'Key Dates'!$B$48-60</f>
        <v>45296</v>
      </c>
      <c r="C79" s="46" t="s">
        <v>266</v>
      </c>
      <c r="D79" s="27" t="s">
        <v>194</v>
      </c>
      <c r="E79" s="2" t="s">
        <v>17</v>
      </c>
      <c r="F79" s="2" t="s">
        <v>208</v>
      </c>
    </row>
    <row r="80" spans="1:6" s="26" customFormat="1" ht="94.5" x14ac:dyDescent="0.25">
      <c r="A80" s="34">
        <f>+'Key Dates'!$B$48-60</f>
        <v>45296</v>
      </c>
      <c r="B80" s="34">
        <f>+'Key Dates'!$B$48-60</f>
        <v>45296</v>
      </c>
      <c r="C80" s="46" t="s">
        <v>266</v>
      </c>
      <c r="D80" s="27" t="s">
        <v>194</v>
      </c>
      <c r="E80" s="2" t="s">
        <v>55</v>
      </c>
      <c r="F80" s="2" t="s">
        <v>208</v>
      </c>
    </row>
    <row r="81" spans="1:6" s="26" customFormat="1" ht="94.5" x14ac:dyDescent="0.25">
      <c r="A81" s="34">
        <f>+'Key Dates'!$B$48-60</f>
        <v>45296</v>
      </c>
      <c r="B81" s="34">
        <f>+'Key Dates'!$B$48-60</f>
        <v>45296</v>
      </c>
      <c r="C81" s="46" t="s">
        <v>266</v>
      </c>
      <c r="D81" s="27" t="s">
        <v>194</v>
      </c>
      <c r="E81" s="2" t="s">
        <v>66</v>
      </c>
      <c r="F81" s="2" t="s">
        <v>208</v>
      </c>
    </row>
    <row r="82" spans="1:6" s="26" customFormat="1" ht="94.5" x14ac:dyDescent="0.25">
      <c r="A82" s="34">
        <f>+'Key Dates'!$B$48-60</f>
        <v>45296</v>
      </c>
      <c r="B82" s="34">
        <f>+'Key Dates'!$B$48-60</f>
        <v>45296</v>
      </c>
      <c r="C82" s="44" t="s">
        <v>266</v>
      </c>
      <c r="D82" s="27" t="s">
        <v>194</v>
      </c>
      <c r="E82" s="2" t="s">
        <v>18</v>
      </c>
      <c r="F82" s="2" t="s">
        <v>208</v>
      </c>
    </row>
    <row r="83" spans="1:6" s="26" customFormat="1" ht="94.5" x14ac:dyDescent="0.25">
      <c r="A83" s="34">
        <f>+'Key Dates'!$B$48-60</f>
        <v>45296</v>
      </c>
      <c r="B83" s="34">
        <f>+'Key Dates'!$B$48-60</f>
        <v>45296</v>
      </c>
      <c r="C83" s="44" t="s">
        <v>266</v>
      </c>
      <c r="D83" s="27" t="s">
        <v>194</v>
      </c>
      <c r="E83" s="2" t="s">
        <v>19</v>
      </c>
      <c r="F83" s="2" t="s">
        <v>208</v>
      </c>
    </row>
    <row r="84" spans="1:6" s="26" customFormat="1" ht="94.5" x14ac:dyDescent="0.25">
      <c r="A84" s="34">
        <f>+'Key Dates'!$B$48-60</f>
        <v>45296</v>
      </c>
      <c r="B84" s="34">
        <f>+'Key Dates'!$B$48-60</f>
        <v>45296</v>
      </c>
      <c r="C84" s="44" t="s">
        <v>266</v>
      </c>
      <c r="D84" s="27" t="s">
        <v>194</v>
      </c>
      <c r="E84" s="2" t="s">
        <v>20</v>
      </c>
      <c r="F84" s="2" t="s">
        <v>208</v>
      </c>
    </row>
    <row r="85" spans="1:6" s="26" customFormat="1" ht="94.5" x14ac:dyDescent="0.25">
      <c r="A85" s="34">
        <f>+'Key Dates'!$B$48-60</f>
        <v>45296</v>
      </c>
      <c r="B85" s="34">
        <f>+'Key Dates'!$B$48-60</f>
        <v>45296</v>
      </c>
      <c r="C85" s="44" t="s">
        <v>266</v>
      </c>
      <c r="D85" s="27" t="s">
        <v>194</v>
      </c>
      <c r="E85" s="2" t="s">
        <v>30</v>
      </c>
      <c r="F85" s="2" t="s">
        <v>208</v>
      </c>
    </row>
    <row r="86" spans="1:6" s="26" customFormat="1" ht="94.5" x14ac:dyDescent="0.25">
      <c r="A86" s="34">
        <f>+'Key Dates'!$B$48-60</f>
        <v>45296</v>
      </c>
      <c r="B86" s="34">
        <f>+'Key Dates'!$B$48-60</f>
        <v>45296</v>
      </c>
      <c r="C86" s="44" t="s">
        <v>266</v>
      </c>
      <c r="D86" s="27" t="s">
        <v>194</v>
      </c>
      <c r="E86" s="2" t="s">
        <v>21</v>
      </c>
      <c r="F86" s="2" t="s">
        <v>208</v>
      </c>
    </row>
    <row r="87" spans="1:6" s="26" customFormat="1" ht="110.25" x14ac:dyDescent="0.25">
      <c r="A87" s="34">
        <f>+'Key Dates'!$B$6-67</f>
        <v>45296</v>
      </c>
      <c r="B87" s="34">
        <f>+'Key Dates'!$B$6-67</f>
        <v>45296</v>
      </c>
      <c r="C87" s="45" t="s">
        <v>587</v>
      </c>
      <c r="D87" s="35" t="s">
        <v>265</v>
      </c>
      <c r="E87" s="36" t="s">
        <v>17</v>
      </c>
      <c r="F87" s="36" t="s">
        <v>208</v>
      </c>
    </row>
    <row r="88" spans="1:6" s="26" customFormat="1" ht="110.25" x14ac:dyDescent="0.25">
      <c r="A88" s="34">
        <f>+'Key Dates'!$B$6-67</f>
        <v>45296</v>
      </c>
      <c r="B88" s="34">
        <f>+'Key Dates'!$B$6-67</f>
        <v>45296</v>
      </c>
      <c r="C88" s="45" t="s">
        <v>587</v>
      </c>
      <c r="D88" s="35" t="s">
        <v>265</v>
      </c>
      <c r="E88" s="36" t="s">
        <v>18</v>
      </c>
      <c r="F88" s="36" t="s">
        <v>208</v>
      </c>
    </row>
    <row r="89" spans="1:6" s="26" customFormat="1" ht="110.25" x14ac:dyDescent="0.25">
      <c r="A89" s="34">
        <f>+'Key Dates'!$B$6-67</f>
        <v>45296</v>
      </c>
      <c r="B89" s="34">
        <f>+'Key Dates'!$B$6-67</f>
        <v>45296</v>
      </c>
      <c r="C89" s="45" t="s">
        <v>587</v>
      </c>
      <c r="D89" s="35" t="s">
        <v>265</v>
      </c>
      <c r="E89" s="36" t="s">
        <v>30</v>
      </c>
      <c r="F89" s="36" t="s">
        <v>208</v>
      </c>
    </row>
    <row r="90" spans="1:6" ht="110.25" x14ac:dyDescent="0.25">
      <c r="A90" s="34">
        <f>+'Key Dates'!$B$48-60</f>
        <v>45296</v>
      </c>
      <c r="B90" s="34">
        <f>+'Key Dates'!$B$48-1</f>
        <v>45355</v>
      </c>
      <c r="C90" s="44" t="s">
        <v>267</v>
      </c>
      <c r="D90" s="27" t="s">
        <v>195</v>
      </c>
      <c r="E90" s="2" t="s">
        <v>17</v>
      </c>
      <c r="F90" s="2" t="s">
        <v>68</v>
      </c>
    </row>
    <row r="91" spans="1:6" ht="110.25" x14ac:dyDescent="0.25">
      <c r="A91" s="34">
        <f>+'Key Dates'!$B$48-60</f>
        <v>45296</v>
      </c>
      <c r="B91" s="34">
        <f>+'Key Dates'!$B$48-1</f>
        <v>45355</v>
      </c>
      <c r="C91" s="44" t="s">
        <v>268</v>
      </c>
      <c r="D91" s="27" t="s">
        <v>195</v>
      </c>
      <c r="E91" s="2" t="s">
        <v>55</v>
      </c>
      <c r="F91" s="2" t="s">
        <v>68</v>
      </c>
    </row>
    <row r="92" spans="1:6" ht="110.25" x14ac:dyDescent="0.25">
      <c r="A92" s="34">
        <f>+'Key Dates'!$B$48-60</f>
        <v>45296</v>
      </c>
      <c r="B92" s="34">
        <f>+'Key Dates'!$B$48-1</f>
        <v>45355</v>
      </c>
      <c r="C92" s="44" t="s">
        <v>268</v>
      </c>
      <c r="D92" s="27" t="s">
        <v>195</v>
      </c>
      <c r="E92" s="2" t="s">
        <v>18</v>
      </c>
      <c r="F92" s="2" t="s">
        <v>68</v>
      </c>
    </row>
    <row r="93" spans="1:6" ht="110.25" x14ac:dyDescent="0.25">
      <c r="A93" s="34">
        <f>+'Key Dates'!$B$48-60</f>
        <v>45296</v>
      </c>
      <c r="B93" s="34">
        <f>+'Key Dates'!$B$48-1</f>
        <v>45355</v>
      </c>
      <c r="C93" s="44" t="s">
        <v>268</v>
      </c>
      <c r="D93" s="27" t="s">
        <v>195</v>
      </c>
      <c r="E93" s="2" t="s">
        <v>19</v>
      </c>
      <c r="F93" s="2" t="s">
        <v>68</v>
      </c>
    </row>
    <row r="94" spans="1:6" ht="110.25" x14ac:dyDescent="0.25">
      <c r="A94" s="34">
        <f>+'Key Dates'!$B$48-60</f>
        <v>45296</v>
      </c>
      <c r="B94" s="34">
        <f>+'Key Dates'!$B$48-1</f>
        <v>45355</v>
      </c>
      <c r="C94" s="44" t="s">
        <v>268</v>
      </c>
      <c r="D94" s="27" t="s">
        <v>195</v>
      </c>
      <c r="E94" s="2" t="s">
        <v>20</v>
      </c>
      <c r="F94" s="2" t="s">
        <v>68</v>
      </c>
    </row>
    <row r="95" spans="1:6" ht="110.25" x14ac:dyDescent="0.25">
      <c r="A95" s="34">
        <f>+'Key Dates'!$B$48-60</f>
        <v>45296</v>
      </c>
      <c r="B95" s="34">
        <f>+'Key Dates'!$B$48-1</f>
        <v>45355</v>
      </c>
      <c r="C95" s="44" t="s">
        <v>268</v>
      </c>
      <c r="D95" s="27" t="s">
        <v>195</v>
      </c>
      <c r="E95" s="2" t="s">
        <v>30</v>
      </c>
      <c r="F95" s="2" t="s">
        <v>68</v>
      </c>
    </row>
    <row r="96" spans="1:6" ht="110.25" x14ac:dyDescent="0.25">
      <c r="A96" s="34">
        <f>+'Key Dates'!$B$48-60</f>
        <v>45296</v>
      </c>
      <c r="B96" s="34">
        <f>+'Key Dates'!$B$48-1</f>
        <v>45355</v>
      </c>
      <c r="C96" s="44" t="s">
        <v>268</v>
      </c>
      <c r="D96" s="27" t="s">
        <v>195</v>
      </c>
      <c r="E96" s="2" t="s">
        <v>21</v>
      </c>
      <c r="F96" s="2" t="s">
        <v>68</v>
      </c>
    </row>
    <row r="97" spans="1:6" ht="157.5" x14ac:dyDescent="0.25">
      <c r="A97" s="34">
        <f>+'Key Dates'!$B$35-35</f>
        <v>45300</v>
      </c>
      <c r="B97" s="34">
        <f>+'Key Dates'!$B$35-1</f>
        <v>45334</v>
      </c>
      <c r="C97" s="44" t="s">
        <v>537</v>
      </c>
      <c r="D97" s="27" t="s">
        <v>74</v>
      </c>
      <c r="E97" s="2" t="s">
        <v>199</v>
      </c>
      <c r="F97" s="2" t="s">
        <v>208</v>
      </c>
    </row>
    <row r="98" spans="1:6" ht="126" x14ac:dyDescent="0.25">
      <c r="A98" s="34">
        <v>45302</v>
      </c>
      <c r="B98" s="34">
        <v>45302</v>
      </c>
      <c r="C98" s="47" t="s">
        <v>661</v>
      </c>
      <c r="D98" s="27" t="s">
        <v>54</v>
      </c>
      <c r="E98" s="2" t="s">
        <v>17</v>
      </c>
      <c r="F98" s="2" t="s">
        <v>210</v>
      </c>
    </row>
    <row r="99" spans="1:6" ht="126" x14ac:dyDescent="0.25">
      <c r="A99" s="34">
        <v>45302</v>
      </c>
      <c r="B99" s="34">
        <v>45302</v>
      </c>
      <c r="C99" s="47" t="s">
        <v>661</v>
      </c>
      <c r="D99" s="27" t="s">
        <v>54</v>
      </c>
      <c r="E99" s="2" t="s">
        <v>55</v>
      </c>
      <c r="F99" s="2" t="s">
        <v>210</v>
      </c>
    </row>
    <row r="100" spans="1:6" ht="126" x14ac:dyDescent="0.25">
      <c r="A100" s="34">
        <v>45302</v>
      </c>
      <c r="B100" s="34">
        <v>45302</v>
      </c>
      <c r="C100" s="47" t="s">
        <v>661</v>
      </c>
      <c r="D100" s="27" t="s">
        <v>54</v>
      </c>
      <c r="E100" s="2" t="s">
        <v>18</v>
      </c>
      <c r="F100" s="2" t="s">
        <v>210</v>
      </c>
    </row>
    <row r="101" spans="1:6" ht="126" x14ac:dyDescent="0.25">
      <c r="A101" s="34">
        <v>45302</v>
      </c>
      <c r="B101" s="34">
        <v>45302</v>
      </c>
      <c r="C101" s="47" t="s">
        <v>661</v>
      </c>
      <c r="D101" s="27" t="s">
        <v>54</v>
      </c>
      <c r="E101" s="2" t="s">
        <v>900</v>
      </c>
      <c r="F101" s="2" t="s">
        <v>210</v>
      </c>
    </row>
    <row r="102" spans="1:6" ht="126" x14ac:dyDescent="0.25">
      <c r="A102" s="34">
        <v>45302</v>
      </c>
      <c r="B102" s="34">
        <v>45302</v>
      </c>
      <c r="C102" s="47" t="s">
        <v>662</v>
      </c>
      <c r="D102" s="27" t="s">
        <v>54</v>
      </c>
      <c r="E102" s="2" t="s">
        <v>19</v>
      </c>
      <c r="F102" s="2" t="s">
        <v>210</v>
      </c>
    </row>
    <row r="103" spans="1:6" ht="126" x14ac:dyDescent="0.25">
      <c r="A103" s="34">
        <v>45302</v>
      </c>
      <c r="B103" s="34">
        <v>45302</v>
      </c>
      <c r="C103" s="47" t="s">
        <v>661</v>
      </c>
      <c r="D103" s="27" t="s">
        <v>54</v>
      </c>
      <c r="E103" s="2" t="s">
        <v>20</v>
      </c>
      <c r="F103" s="2" t="s">
        <v>210</v>
      </c>
    </row>
    <row r="104" spans="1:6" ht="126" x14ac:dyDescent="0.25">
      <c r="A104" s="34">
        <v>45302</v>
      </c>
      <c r="B104" s="34">
        <v>45302</v>
      </c>
      <c r="C104" s="47" t="s">
        <v>661</v>
      </c>
      <c r="D104" s="27" t="s">
        <v>54</v>
      </c>
      <c r="E104" s="2" t="s">
        <v>30</v>
      </c>
      <c r="F104" s="2" t="s">
        <v>210</v>
      </c>
    </row>
    <row r="105" spans="1:6" ht="126" x14ac:dyDescent="0.25">
      <c r="A105" s="34">
        <v>45302</v>
      </c>
      <c r="B105" s="34">
        <v>45302</v>
      </c>
      <c r="C105" s="47" t="s">
        <v>663</v>
      </c>
      <c r="D105" s="27" t="s">
        <v>54</v>
      </c>
      <c r="E105" s="2" t="s">
        <v>21</v>
      </c>
      <c r="F105" s="2" t="s">
        <v>210</v>
      </c>
    </row>
    <row r="106" spans="1:6" ht="126" x14ac:dyDescent="0.25">
      <c r="A106" s="34">
        <v>45302</v>
      </c>
      <c r="B106" s="34">
        <v>45302</v>
      </c>
      <c r="C106" s="47" t="s">
        <v>661</v>
      </c>
      <c r="D106" s="27" t="s">
        <v>54</v>
      </c>
      <c r="E106" s="2" t="s">
        <v>22</v>
      </c>
      <c r="F106" s="2" t="s">
        <v>210</v>
      </c>
    </row>
    <row r="107" spans="1:6" ht="126" x14ac:dyDescent="0.25">
      <c r="A107" s="34">
        <v>45302</v>
      </c>
      <c r="B107" s="34">
        <v>45302</v>
      </c>
      <c r="C107" s="47" t="s">
        <v>661</v>
      </c>
      <c r="D107" s="27" t="s">
        <v>54</v>
      </c>
      <c r="E107" s="2" t="s">
        <v>23</v>
      </c>
      <c r="F107" s="2" t="s">
        <v>210</v>
      </c>
    </row>
    <row r="108" spans="1:6" ht="126" x14ac:dyDescent="0.25">
      <c r="A108" s="34">
        <v>45302</v>
      </c>
      <c r="B108" s="34">
        <v>45302</v>
      </c>
      <c r="C108" s="47" t="s">
        <v>661</v>
      </c>
      <c r="D108" s="27" t="s">
        <v>54</v>
      </c>
      <c r="E108" s="2" t="s">
        <v>52</v>
      </c>
      <c r="F108" s="2" t="s">
        <v>210</v>
      </c>
    </row>
    <row r="109" spans="1:6" ht="204.75" x14ac:dyDescent="0.25">
      <c r="A109" s="34">
        <v>45303</v>
      </c>
      <c r="B109" s="34">
        <v>44938</v>
      </c>
      <c r="C109" s="45" t="s">
        <v>664</v>
      </c>
      <c r="D109" s="35" t="s">
        <v>54</v>
      </c>
      <c r="E109" s="36" t="s">
        <v>17</v>
      </c>
      <c r="F109" s="36" t="s">
        <v>208</v>
      </c>
    </row>
    <row r="110" spans="1:6" ht="204.75" x14ac:dyDescent="0.25">
      <c r="A110" s="34">
        <v>45303</v>
      </c>
      <c r="B110" s="34">
        <v>44938</v>
      </c>
      <c r="C110" s="45" t="s">
        <v>664</v>
      </c>
      <c r="D110" s="35" t="s">
        <v>54</v>
      </c>
      <c r="E110" s="36" t="s">
        <v>55</v>
      </c>
      <c r="F110" s="36" t="s">
        <v>208</v>
      </c>
    </row>
    <row r="111" spans="1:6" ht="204.75" x14ac:dyDescent="0.25">
      <c r="A111" s="34">
        <v>45303</v>
      </c>
      <c r="B111" s="34">
        <v>44938</v>
      </c>
      <c r="C111" s="45" t="s">
        <v>664</v>
      </c>
      <c r="D111" s="35" t="s">
        <v>54</v>
      </c>
      <c r="E111" s="36" t="s">
        <v>18</v>
      </c>
      <c r="F111" s="36" t="s">
        <v>208</v>
      </c>
    </row>
    <row r="112" spans="1:6" ht="204.75" x14ac:dyDescent="0.25">
      <c r="A112" s="34">
        <v>45303</v>
      </c>
      <c r="B112" s="34">
        <v>44938</v>
      </c>
      <c r="C112" s="45" t="s">
        <v>664</v>
      </c>
      <c r="D112" s="35" t="s">
        <v>54</v>
      </c>
      <c r="E112" s="36" t="s">
        <v>19</v>
      </c>
      <c r="F112" s="36" t="s">
        <v>208</v>
      </c>
    </row>
    <row r="113" spans="1:6" ht="204.75" x14ac:dyDescent="0.25">
      <c r="A113" s="34">
        <v>45303</v>
      </c>
      <c r="B113" s="34">
        <v>44938</v>
      </c>
      <c r="C113" s="45" t="s">
        <v>664</v>
      </c>
      <c r="D113" s="35" t="s">
        <v>54</v>
      </c>
      <c r="E113" s="36" t="s">
        <v>20</v>
      </c>
      <c r="F113" s="36" t="s">
        <v>208</v>
      </c>
    </row>
    <row r="114" spans="1:6" ht="204.75" x14ac:dyDescent="0.25">
      <c r="A114" s="34">
        <v>45303</v>
      </c>
      <c r="B114" s="34">
        <v>44938</v>
      </c>
      <c r="C114" s="45" t="s">
        <v>664</v>
      </c>
      <c r="D114" s="35" t="s">
        <v>54</v>
      </c>
      <c r="E114" s="36" t="s">
        <v>30</v>
      </c>
      <c r="F114" s="36" t="s">
        <v>208</v>
      </c>
    </row>
    <row r="115" spans="1:6" ht="204.75" x14ac:dyDescent="0.25">
      <c r="A115" s="34">
        <v>45303</v>
      </c>
      <c r="B115" s="34">
        <v>44938</v>
      </c>
      <c r="C115" s="45" t="s">
        <v>664</v>
      </c>
      <c r="D115" s="35" t="s">
        <v>54</v>
      </c>
      <c r="E115" s="36" t="s">
        <v>21</v>
      </c>
      <c r="F115" s="36" t="s">
        <v>208</v>
      </c>
    </row>
    <row r="116" spans="1:6" ht="204.75" x14ac:dyDescent="0.25">
      <c r="A116" s="34">
        <v>45303</v>
      </c>
      <c r="B116" s="34">
        <v>44938</v>
      </c>
      <c r="C116" s="45" t="s">
        <v>664</v>
      </c>
      <c r="D116" s="35" t="s">
        <v>54</v>
      </c>
      <c r="E116" s="36" t="s">
        <v>22</v>
      </c>
      <c r="F116" s="36" t="s">
        <v>208</v>
      </c>
    </row>
    <row r="117" spans="1:6" ht="204.75" x14ac:dyDescent="0.25">
      <c r="A117" s="34">
        <v>45303</v>
      </c>
      <c r="B117" s="34">
        <v>44938</v>
      </c>
      <c r="C117" s="45" t="s">
        <v>664</v>
      </c>
      <c r="D117" s="35" t="s">
        <v>54</v>
      </c>
      <c r="E117" s="36" t="s">
        <v>23</v>
      </c>
      <c r="F117" s="36" t="s">
        <v>208</v>
      </c>
    </row>
    <row r="118" spans="1:6" ht="110.25" x14ac:dyDescent="0.25">
      <c r="A118" s="34">
        <f>+'Key Dates'!$B$6-60</f>
        <v>45303</v>
      </c>
      <c r="B118" s="34">
        <f>+'Key Dates'!$B$6-60</f>
        <v>45303</v>
      </c>
      <c r="C118" s="45" t="s">
        <v>665</v>
      </c>
      <c r="D118" s="35" t="s">
        <v>276</v>
      </c>
      <c r="E118" s="36" t="s">
        <v>17</v>
      </c>
      <c r="F118" s="36" t="s">
        <v>210</v>
      </c>
    </row>
    <row r="119" spans="1:6" ht="110.25" x14ac:dyDescent="0.25">
      <c r="A119" s="34">
        <f>+'Key Dates'!$B$6-60</f>
        <v>45303</v>
      </c>
      <c r="B119" s="34">
        <f>+'Key Dates'!$B$6-60</f>
        <v>45303</v>
      </c>
      <c r="C119" s="45" t="s">
        <v>665</v>
      </c>
      <c r="D119" s="35" t="s">
        <v>276</v>
      </c>
      <c r="E119" s="36" t="s">
        <v>18</v>
      </c>
      <c r="F119" s="36" t="s">
        <v>210</v>
      </c>
    </row>
    <row r="120" spans="1:6" ht="110.25" x14ac:dyDescent="0.25">
      <c r="A120" s="34">
        <f>+'Key Dates'!$B$6-60</f>
        <v>45303</v>
      </c>
      <c r="B120" s="34">
        <f>+'Key Dates'!$B$6-60</f>
        <v>45303</v>
      </c>
      <c r="C120" s="45" t="s">
        <v>665</v>
      </c>
      <c r="D120" s="35" t="s">
        <v>276</v>
      </c>
      <c r="E120" s="36" t="s">
        <v>30</v>
      </c>
      <c r="F120" s="36" t="s">
        <v>210</v>
      </c>
    </row>
    <row r="121" spans="1:6" ht="47.25" x14ac:dyDescent="0.25">
      <c r="A121" s="34">
        <f>+'Key Dates'!$B$6-60</f>
        <v>45303</v>
      </c>
      <c r="B121" s="34">
        <f>+'Key Dates'!$B$6-60</f>
        <v>45303</v>
      </c>
      <c r="C121" s="44" t="s">
        <v>273</v>
      </c>
      <c r="D121" s="27" t="s">
        <v>48</v>
      </c>
      <c r="E121" s="2" t="s">
        <v>17</v>
      </c>
      <c r="F121" s="2" t="s">
        <v>49</v>
      </c>
    </row>
    <row r="122" spans="1:6" ht="47.25" x14ac:dyDescent="0.25">
      <c r="A122" s="34">
        <f>+'Key Dates'!$B$6-60</f>
        <v>45303</v>
      </c>
      <c r="B122" s="34">
        <f>+'Key Dates'!$B$6-60</f>
        <v>45303</v>
      </c>
      <c r="C122" s="44" t="s">
        <v>273</v>
      </c>
      <c r="D122" s="27" t="s">
        <v>48</v>
      </c>
      <c r="E122" s="2" t="s">
        <v>18</v>
      </c>
      <c r="F122" s="2" t="s">
        <v>49</v>
      </c>
    </row>
    <row r="123" spans="1:6" ht="47.25" x14ac:dyDescent="0.25">
      <c r="A123" s="34">
        <f>+'Key Dates'!$B$6-60</f>
        <v>45303</v>
      </c>
      <c r="B123" s="34">
        <f>+'Key Dates'!$B$6-60</f>
        <v>45303</v>
      </c>
      <c r="C123" s="44" t="s">
        <v>273</v>
      </c>
      <c r="D123" s="27" t="s">
        <v>48</v>
      </c>
      <c r="E123" s="2" t="s">
        <v>30</v>
      </c>
      <c r="F123" s="2" t="s">
        <v>49</v>
      </c>
    </row>
    <row r="124" spans="1:6" ht="63" x14ac:dyDescent="0.25">
      <c r="A124" s="34">
        <f>+'Key Dates'!$B$6-60</f>
        <v>45303</v>
      </c>
      <c r="B124" s="34">
        <f>+'Key Dates'!$B$6-60</f>
        <v>45303</v>
      </c>
      <c r="C124" s="44" t="s">
        <v>274</v>
      </c>
      <c r="D124" s="27" t="s">
        <v>50</v>
      </c>
      <c r="E124" s="2" t="s">
        <v>17</v>
      </c>
      <c r="F124" s="2" t="s">
        <v>51</v>
      </c>
    </row>
    <row r="125" spans="1:6" ht="63" x14ac:dyDescent="0.25">
      <c r="A125" s="34">
        <f>+'Key Dates'!$B$6-60</f>
        <v>45303</v>
      </c>
      <c r="B125" s="34">
        <f>+'Key Dates'!$B$6-60</f>
        <v>45303</v>
      </c>
      <c r="C125" s="44" t="s">
        <v>274</v>
      </c>
      <c r="D125" s="27" t="s">
        <v>50</v>
      </c>
      <c r="E125" s="2" t="s">
        <v>18</v>
      </c>
      <c r="F125" s="2" t="s">
        <v>51</v>
      </c>
    </row>
    <row r="126" spans="1:6" ht="63" x14ac:dyDescent="0.25">
      <c r="A126" s="34">
        <f>+'Key Dates'!$B$6-60</f>
        <v>45303</v>
      </c>
      <c r="B126" s="34">
        <f>+'Key Dates'!$B$6-60</f>
        <v>45303</v>
      </c>
      <c r="C126" s="44" t="s">
        <v>274</v>
      </c>
      <c r="D126" s="27" t="s">
        <v>50</v>
      </c>
      <c r="E126" s="2" t="s">
        <v>30</v>
      </c>
      <c r="F126" s="2" t="s">
        <v>51</v>
      </c>
    </row>
    <row r="127" spans="1:6" ht="78.75" x14ac:dyDescent="0.25">
      <c r="A127" s="34">
        <f>+'Key Dates'!$B$6-60</f>
        <v>45303</v>
      </c>
      <c r="B127" s="34">
        <f>+'Key Dates'!$B$6-60</f>
        <v>45303</v>
      </c>
      <c r="C127" s="44" t="s">
        <v>275</v>
      </c>
      <c r="D127" s="35" t="s">
        <v>194</v>
      </c>
      <c r="E127" s="2" t="s">
        <v>17</v>
      </c>
      <c r="F127" s="2" t="s">
        <v>209</v>
      </c>
    </row>
    <row r="128" spans="1:6" ht="78.75" x14ac:dyDescent="0.25">
      <c r="A128" s="34">
        <f>+'Key Dates'!$B$6-60</f>
        <v>45303</v>
      </c>
      <c r="B128" s="34">
        <f>+'Key Dates'!$B$6-60</f>
        <v>45303</v>
      </c>
      <c r="C128" s="44" t="s">
        <v>275</v>
      </c>
      <c r="D128" s="35" t="s">
        <v>194</v>
      </c>
      <c r="E128" s="2" t="s">
        <v>18</v>
      </c>
      <c r="F128" s="2" t="s">
        <v>209</v>
      </c>
    </row>
    <row r="129" spans="1:6" ht="78.75" x14ac:dyDescent="0.25">
      <c r="A129" s="34">
        <f>+'Key Dates'!$B$6-60</f>
        <v>45303</v>
      </c>
      <c r="B129" s="34">
        <f>+'Key Dates'!$B$6-60</f>
        <v>45303</v>
      </c>
      <c r="C129" s="44" t="s">
        <v>275</v>
      </c>
      <c r="D129" s="35" t="s">
        <v>194</v>
      </c>
      <c r="E129" s="2" t="s">
        <v>30</v>
      </c>
      <c r="F129" s="2" t="s">
        <v>209</v>
      </c>
    </row>
    <row r="130" spans="1:6" ht="47.25" x14ac:dyDescent="0.25">
      <c r="A130" s="34">
        <f>+'Key Dates'!$B$11</f>
        <v>45306</v>
      </c>
      <c r="B130" s="34">
        <f>+'Key Dates'!$B$11</f>
        <v>45306</v>
      </c>
      <c r="C130" s="47" t="s">
        <v>666</v>
      </c>
      <c r="D130" s="27" t="s">
        <v>28</v>
      </c>
      <c r="E130" s="2" t="s">
        <v>29</v>
      </c>
      <c r="F130" s="2" t="s">
        <v>29</v>
      </c>
    </row>
    <row r="131" spans="1:6" ht="63" x14ac:dyDescent="0.25">
      <c r="A131" s="34">
        <f>+'Key Dates'!$B$6-56</f>
        <v>45307</v>
      </c>
      <c r="B131" s="34">
        <f>+'Key Dates'!$B$6-56</f>
        <v>45307</v>
      </c>
      <c r="C131" s="44" t="s">
        <v>667</v>
      </c>
      <c r="D131" s="27" t="s">
        <v>41</v>
      </c>
      <c r="E131" s="2" t="s">
        <v>17</v>
      </c>
      <c r="F131" s="2" t="s">
        <v>26</v>
      </c>
    </row>
    <row r="132" spans="1:6" ht="63" x14ac:dyDescent="0.25">
      <c r="A132" s="34">
        <f>+'Key Dates'!$B$6-56</f>
        <v>45307</v>
      </c>
      <c r="B132" s="34">
        <f>+'Key Dates'!$B$6-56</f>
        <v>45307</v>
      </c>
      <c r="C132" s="44" t="s">
        <v>667</v>
      </c>
      <c r="D132" s="27" t="s">
        <v>41</v>
      </c>
      <c r="E132" s="2" t="s">
        <v>18</v>
      </c>
      <c r="F132" s="2" t="s">
        <v>26</v>
      </c>
    </row>
    <row r="133" spans="1:6" ht="63" x14ac:dyDescent="0.25">
      <c r="A133" s="34">
        <f>+'Key Dates'!$B$6-56</f>
        <v>45307</v>
      </c>
      <c r="B133" s="34">
        <f>+'Key Dates'!$B$6-56</f>
        <v>45307</v>
      </c>
      <c r="C133" s="44" t="s">
        <v>667</v>
      </c>
      <c r="D133" s="27" t="s">
        <v>41</v>
      </c>
      <c r="E133" s="2" t="s">
        <v>30</v>
      </c>
      <c r="F133" s="2" t="s">
        <v>26</v>
      </c>
    </row>
    <row r="134" spans="1:6" ht="78.75" x14ac:dyDescent="0.25">
      <c r="A134" s="34">
        <f>+'Key Dates'!$B$48-49</f>
        <v>45307</v>
      </c>
      <c r="B134" s="34">
        <f>+'Key Dates'!$B$48-3</f>
        <v>45353</v>
      </c>
      <c r="C134" s="45" t="s">
        <v>668</v>
      </c>
      <c r="D134" s="27" t="s">
        <v>79</v>
      </c>
      <c r="E134" s="2" t="s">
        <v>17</v>
      </c>
      <c r="F134" s="2" t="s">
        <v>51</v>
      </c>
    </row>
    <row r="135" spans="1:6" ht="78.75" x14ac:dyDescent="0.25">
      <c r="A135" s="34">
        <f>+'Key Dates'!$B$48-49</f>
        <v>45307</v>
      </c>
      <c r="B135" s="34">
        <f>+'Key Dates'!$B$48-3</f>
        <v>45353</v>
      </c>
      <c r="C135" s="45" t="s">
        <v>668</v>
      </c>
      <c r="D135" s="27" t="s">
        <v>79</v>
      </c>
      <c r="E135" s="2" t="s">
        <v>55</v>
      </c>
      <c r="F135" s="2" t="s">
        <v>51</v>
      </c>
    </row>
    <row r="136" spans="1:6" ht="78.75" x14ac:dyDescent="0.25">
      <c r="A136" s="34">
        <f>+'Key Dates'!$B$48-49</f>
        <v>45307</v>
      </c>
      <c r="B136" s="34">
        <f>+'Key Dates'!$B$48-3</f>
        <v>45353</v>
      </c>
      <c r="C136" s="45" t="s">
        <v>668</v>
      </c>
      <c r="D136" s="27" t="s">
        <v>79</v>
      </c>
      <c r="E136" s="2" t="s">
        <v>66</v>
      </c>
      <c r="F136" s="2" t="s">
        <v>51</v>
      </c>
    </row>
    <row r="137" spans="1:6" ht="78.75" x14ac:dyDescent="0.25">
      <c r="A137" s="34">
        <f>+'Key Dates'!$B$48-49</f>
        <v>45307</v>
      </c>
      <c r="B137" s="34">
        <f>+'Key Dates'!$B$48-3</f>
        <v>45353</v>
      </c>
      <c r="C137" s="45" t="s">
        <v>668</v>
      </c>
      <c r="D137" s="27" t="s">
        <v>79</v>
      </c>
      <c r="E137" s="2" t="s">
        <v>18</v>
      </c>
      <c r="F137" s="2" t="s">
        <v>51</v>
      </c>
    </row>
    <row r="138" spans="1:6" ht="78.75" x14ac:dyDescent="0.25">
      <c r="A138" s="34">
        <f>+'Key Dates'!$B$48-49</f>
        <v>45307</v>
      </c>
      <c r="B138" s="34">
        <f>+'Key Dates'!$B$48-3</f>
        <v>45353</v>
      </c>
      <c r="C138" s="45" t="s">
        <v>668</v>
      </c>
      <c r="D138" s="27" t="s">
        <v>79</v>
      </c>
      <c r="E138" s="2" t="s">
        <v>19</v>
      </c>
      <c r="F138" s="2" t="s">
        <v>51</v>
      </c>
    </row>
    <row r="139" spans="1:6" ht="78.75" x14ac:dyDescent="0.25">
      <c r="A139" s="34">
        <f>+'Key Dates'!$B$48-49</f>
        <v>45307</v>
      </c>
      <c r="B139" s="34">
        <f>+'Key Dates'!$B$48-3</f>
        <v>45353</v>
      </c>
      <c r="C139" s="45" t="s">
        <v>668</v>
      </c>
      <c r="D139" s="27" t="s">
        <v>79</v>
      </c>
      <c r="E139" s="2" t="s">
        <v>20</v>
      </c>
      <c r="F139" s="2" t="s">
        <v>51</v>
      </c>
    </row>
    <row r="140" spans="1:6" ht="78.75" x14ac:dyDescent="0.25">
      <c r="A140" s="34">
        <f>+'Key Dates'!$B$48-49</f>
        <v>45307</v>
      </c>
      <c r="B140" s="34">
        <f>+'Key Dates'!$B$48-3</f>
        <v>45353</v>
      </c>
      <c r="C140" s="45" t="s">
        <v>668</v>
      </c>
      <c r="D140" s="27" t="s">
        <v>79</v>
      </c>
      <c r="E140" s="2" t="s">
        <v>30</v>
      </c>
      <c r="F140" s="2" t="s">
        <v>51</v>
      </c>
    </row>
    <row r="141" spans="1:6" ht="78.75" x14ac:dyDescent="0.25">
      <c r="A141" s="34">
        <f>+'Key Dates'!$B$48-49</f>
        <v>45307</v>
      </c>
      <c r="B141" s="34">
        <f>+'Key Dates'!$B$48-3</f>
        <v>45353</v>
      </c>
      <c r="C141" s="45" t="s">
        <v>668</v>
      </c>
      <c r="D141" s="27" t="s">
        <v>79</v>
      </c>
      <c r="E141" s="2" t="s">
        <v>21</v>
      </c>
      <c r="F141" s="2" t="s">
        <v>51</v>
      </c>
    </row>
    <row r="142" spans="1:6" ht="31.5" x14ac:dyDescent="0.25">
      <c r="A142" s="34">
        <f>+'Key Dates'!$B$48-48</f>
        <v>45308</v>
      </c>
      <c r="B142" s="34">
        <f>+'Key Dates'!$B$48-48</f>
        <v>45308</v>
      </c>
      <c r="C142" s="44" t="s">
        <v>297</v>
      </c>
      <c r="D142" s="27" t="s">
        <v>116</v>
      </c>
      <c r="E142" s="2" t="s">
        <v>17</v>
      </c>
      <c r="F142" s="2" t="s">
        <v>210</v>
      </c>
    </row>
    <row r="143" spans="1:6" ht="31.5" x14ac:dyDescent="0.25">
      <c r="A143" s="34">
        <f>+'Key Dates'!$B$48-48</f>
        <v>45308</v>
      </c>
      <c r="B143" s="34">
        <f>+'Key Dates'!$B$48-48</f>
        <v>45308</v>
      </c>
      <c r="C143" s="44" t="s">
        <v>297</v>
      </c>
      <c r="D143" s="27" t="s">
        <v>116</v>
      </c>
      <c r="E143" s="2" t="s">
        <v>18</v>
      </c>
      <c r="F143" s="2" t="s">
        <v>210</v>
      </c>
    </row>
    <row r="144" spans="1:6" ht="47.25" x14ac:dyDescent="0.25">
      <c r="A144" s="34">
        <f>+'Key Dates'!$B$6-54</f>
        <v>45309</v>
      </c>
      <c r="B144" s="34">
        <f>+'Key Dates'!$B$6-54</f>
        <v>45309</v>
      </c>
      <c r="C144" s="44" t="s">
        <v>277</v>
      </c>
      <c r="D144" s="27" t="s">
        <v>53</v>
      </c>
      <c r="E144" s="2" t="s">
        <v>17</v>
      </c>
      <c r="F144" s="2" t="s">
        <v>26</v>
      </c>
    </row>
    <row r="145" spans="1:6" ht="47.25" x14ac:dyDescent="0.25">
      <c r="A145" s="34">
        <f>+'Key Dates'!$B$6-54</f>
        <v>45309</v>
      </c>
      <c r="B145" s="34">
        <f>+'Key Dates'!$B$6-54</f>
        <v>45309</v>
      </c>
      <c r="C145" s="44" t="s">
        <v>277</v>
      </c>
      <c r="D145" s="27" t="s">
        <v>53</v>
      </c>
      <c r="E145" s="2" t="s">
        <v>18</v>
      </c>
      <c r="F145" s="2" t="s">
        <v>26</v>
      </c>
    </row>
    <row r="146" spans="1:6" ht="47.25" x14ac:dyDescent="0.25">
      <c r="A146" s="34">
        <f>+'Key Dates'!$B$6-54</f>
        <v>45309</v>
      </c>
      <c r="B146" s="34">
        <f>+'Key Dates'!$B$6-54</f>
        <v>45309</v>
      </c>
      <c r="C146" s="44" t="s">
        <v>277</v>
      </c>
      <c r="D146" s="27" t="s">
        <v>53</v>
      </c>
      <c r="E146" s="2" t="s">
        <v>30</v>
      </c>
      <c r="F146" s="2" t="s">
        <v>26</v>
      </c>
    </row>
    <row r="147" spans="1:6" ht="94.5" x14ac:dyDescent="0.25">
      <c r="A147" s="34">
        <f>+'Key Dates'!$B$48-47</f>
        <v>45309</v>
      </c>
      <c r="B147" s="34">
        <f>+'Key Dates'!$B$48-47</f>
        <v>45309</v>
      </c>
      <c r="C147" s="45" t="s">
        <v>669</v>
      </c>
      <c r="D147" s="35" t="s">
        <v>341</v>
      </c>
      <c r="E147" s="36" t="s">
        <v>17</v>
      </c>
      <c r="F147" s="36" t="s">
        <v>585</v>
      </c>
    </row>
    <row r="148" spans="1:6" ht="94.5" x14ac:dyDescent="0.25">
      <c r="A148" s="34">
        <f>+'Key Dates'!$B$48-47</f>
        <v>45309</v>
      </c>
      <c r="B148" s="34">
        <f>+'Key Dates'!$B$48-47</f>
        <v>45309</v>
      </c>
      <c r="C148" s="45" t="s">
        <v>669</v>
      </c>
      <c r="D148" s="35" t="s">
        <v>341</v>
      </c>
      <c r="E148" s="36" t="s">
        <v>18</v>
      </c>
      <c r="F148" s="36" t="s">
        <v>585</v>
      </c>
    </row>
    <row r="149" spans="1:6" ht="94.5" x14ac:dyDescent="0.25">
      <c r="A149" s="34">
        <f>+'Key Dates'!$B$48-47</f>
        <v>45309</v>
      </c>
      <c r="B149" s="34">
        <f>+'Key Dates'!$B$48-47</f>
        <v>45309</v>
      </c>
      <c r="C149" s="45" t="s">
        <v>669</v>
      </c>
      <c r="D149" s="35" t="s">
        <v>341</v>
      </c>
      <c r="E149" s="36" t="s">
        <v>19</v>
      </c>
      <c r="F149" s="36" t="s">
        <v>585</v>
      </c>
    </row>
    <row r="150" spans="1:6" ht="94.5" x14ac:dyDescent="0.25">
      <c r="A150" s="34">
        <f>+'Key Dates'!$B$48-47</f>
        <v>45309</v>
      </c>
      <c r="B150" s="34">
        <f>+'Key Dates'!$B$48-47</f>
        <v>45309</v>
      </c>
      <c r="C150" s="45" t="s">
        <v>669</v>
      </c>
      <c r="D150" s="35" t="s">
        <v>341</v>
      </c>
      <c r="E150" s="36" t="s">
        <v>20</v>
      </c>
      <c r="F150" s="36" t="s">
        <v>585</v>
      </c>
    </row>
    <row r="151" spans="1:6" ht="94.5" x14ac:dyDescent="0.25">
      <c r="A151" s="34">
        <f>+'Key Dates'!$B$48-47</f>
        <v>45309</v>
      </c>
      <c r="B151" s="34">
        <f>+'Key Dates'!$B$48-47</f>
        <v>45309</v>
      </c>
      <c r="C151" s="45" t="s">
        <v>669</v>
      </c>
      <c r="D151" s="35" t="s">
        <v>341</v>
      </c>
      <c r="E151" s="36" t="s">
        <v>30</v>
      </c>
      <c r="F151" s="36" t="s">
        <v>585</v>
      </c>
    </row>
    <row r="152" spans="1:6" ht="94.5" x14ac:dyDescent="0.25">
      <c r="A152" s="34">
        <f>+'Key Dates'!$B$48-47</f>
        <v>45309</v>
      </c>
      <c r="B152" s="34">
        <f>+'Key Dates'!$B$48-47</f>
        <v>45309</v>
      </c>
      <c r="C152" s="45" t="s">
        <v>669</v>
      </c>
      <c r="D152" s="35" t="s">
        <v>341</v>
      </c>
      <c r="E152" s="36" t="s">
        <v>21</v>
      </c>
      <c r="F152" s="36" t="s">
        <v>585</v>
      </c>
    </row>
    <row r="153" spans="1:6" ht="157.5" x14ac:dyDescent="0.25">
      <c r="A153" s="34">
        <f>+'Key Dates'!$B$48-46</f>
        <v>45310</v>
      </c>
      <c r="B153" s="34">
        <f>+'Key Dates'!$B$48-46</f>
        <v>45310</v>
      </c>
      <c r="C153" s="44" t="s">
        <v>670</v>
      </c>
      <c r="D153" s="27" t="s">
        <v>59</v>
      </c>
      <c r="E153" s="2" t="s">
        <v>17</v>
      </c>
      <c r="F153" s="2" t="s">
        <v>208</v>
      </c>
    </row>
    <row r="154" spans="1:6" ht="157.5" x14ac:dyDescent="0.25">
      <c r="A154" s="34">
        <f>+'Key Dates'!$B$48-46</f>
        <v>45310</v>
      </c>
      <c r="B154" s="34">
        <f>+'Key Dates'!$B$48-46</f>
        <v>45310</v>
      </c>
      <c r="C154" s="44" t="s">
        <v>670</v>
      </c>
      <c r="D154" s="27" t="s">
        <v>59</v>
      </c>
      <c r="E154" s="2" t="s">
        <v>55</v>
      </c>
      <c r="F154" s="2" t="s">
        <v>208</v>
      </c>
    </row>
    <row r="155" spans="1:6" ht="157.5" x14ac:dyDescent="0.25">
      <c r="A155" s="34">
        <f>+'Key Dates'!$B$48-46</f>
        <v>45310</v>
      </c>
      <c r="B155" s="34">
        <f>+'Key Dates'!$B$48-46</f>
        <v>45310</v>
      </c>
      <c r="C155" s="44" t="s">
        <v>670</v>
      </c>
      <c r="D155" s="27" t="s">
        <v>59</v>
      </c>
      <c r="E155" s="2" t="s">
        <v>66</v>
      </c>
      <c r="F155" s="2" t="s">
        <v>208</v>
      </c>
    </row>
    <row r="156" spans="1:6" ht="157.5" x14ac:dyDescent="0.25">
      <c r="A156" s="34">
        <f>+'Key Dates'!$B$48-46</f>
        <v>45310</v>
      </c>
      <c r="B156" s="34">
        <f>+'Key Dates'!$B$48-46</f>
        <v>45310</v>
      </c>
      <c r="C156" s="44" t="s">
        <v>670</v>
      </c>
      <c r="D156" s="27" t="s">
        <v>59</v>
      </c>
      <c r="E156" s="2" t="s">
        <v>18</v>
      </c>
      <c r="F156" s="2" t="s">
        <v>208</v>
      </c>
    </row>
    <row r="157" spans="1:6" ht="89.25" x14ac:dyDescent="0.25">
      <c r="A157" s="34">
        <f>+'Key Dates'!$B$35-25</f>
        <v>45310</v>
      </c>
      <c r="B157" s="34">
        <f>+'Key Dates'!$B$35-25</f>
        <v>45310</v>
      </c>
      <c r="C157" s="44" t="s">
        <v>311</v>
      </c>
      <c r="D157" s="27" t="s">
        <v>67</v>
      </c>
      <c r="E157" s="2" t="s">
        <v>199</v>
      </c>
      <c r="F157" s="2" t="s">
        <v>68</v>
      </c>
    </row>
    <row r="158" spans="1:6" ht="89.25" x14ac:dyDescent="0.25">
      <c r="A158" s="34">
        <f>+'Key Dates'!$B$35-25</f>
        <v>45310</v>
      </c>
      <c r="B158" s="34">
        <f>+'Key Dates'!$B$35-25</f>
        <v>45310</v>
      </c>
      <c r="C158" s="44" t="s">
        <v>312</v>
      </c>
      <c r="D158" s="27" t="s">
        <v>69</v>
      </c>
      <c r="E158" s="2" t="s">
        <v>199</v>
      </c>
      <c r="F158" s="2" t="s">
        <v>31</v>
      </c>
    </row>
    <row r="159" spans="1:6" ht="78.75" x14ac:dyDescent="0.25">
      <c r="A159" s="34">
        <f>+'Key Dates'!$B$48-46</f>
        <v>45310</v>
      </c>
      <c r="B159" s="34">
        <f>+'Key Dates'!$B$48-46</f>
        <v>45310</v>
      </c>
      <c r="C159" s="44" t="s">
        <v>279</v>
      </c>
      <c r="D159" s="27" t="s">
        <v>117</v>
      </c>
      <c r="E159" s="2" t="s">
        <v>17</v>
      </c>
      <c r="F159" s="2" t="s">
        <v>49</v>
      </c>
    </row>
    <row r="160" spans="1:6" ht="78.75" x14ac:dyDescent="0.25">
      <c r="A160" s="34">
        <f>+'Key Dates'!$B$48-46</f>
        <v>45310</v>
      </c>
      <c r="B160" s="34">
        <f>+'Key Dates'!$B$48-46</f>
        <v>45310</v>
      </c>
      <c r="C160" s="44" t="s">
        <v>279</v>
      </c>
      <c r="D160" s="27" t="s">
        <v>117</v>
      </c>
      <c r="E160" s="2" t="s">
        <v>55</v>
      </c>
      <c r="F160" s="2" t="s">
        <v>49</v>
      </c>
    </row>
    <row r="161" spans="1:6" ht="78.75" x14ac:dyDescent="0.25">
      <c r="A161" s="34">
        <f>+'Key Dates'!$B$48-46</f>
        <v>45310</v>
      </c>
      <c r="B161" s="34">
        <f>+'Key Dates'!$B$48-46</f>
        <v>45310</v>
      </c>
      <c r="C161" s="44" t="s">
        <v>279</v>
      </c>
      <c r="D161" s="27" t="s">
        <v>117</v>
      </c>
      <c r="E161" s="2" t="s">
        <v>66</v>
      </c>
      <c r="F161" s="2" t="s">
        <v>49</v>
      </c>
    </row>
    <row r="162" spans="1:6" ht="78.75" x14ac:dyDescent="0.25">
      <c r="A162" s="34">
        <f>+'Key Dates'!$B$48-46</f>
        <v>45310</v>
      </c>
      <c r="B162" s="34">
        <f>+'Key Dates'!$B$48-46</f>
        <v>45310</v>
      </c>
      <c r="C162" s="44" t="s">
        <v>279</v>
      </c>
      <c r="D162" s="27" t="s">
        <v>117</v>
      </c>
      <c r="E162" s="2" t="s">
        <v>18</v>
      </c>
      <c r="F162" s="2" t="s">
        <v>49</v>
      </c>
    </row>
    <row r="163" spans="1:6" ht="189" x14ac:dyDescent="0.25">
      <c r="A163" s="34">
        <f>+'Key Dates'!$B$48-46</f>
        <v>45310</v>
      </c>
      <c r="B163" s="34">
        <f>+'Key Dates'!$B$48-14</f>
        <v>45342</v>
      </c>
      <c r="C163" s="45" t="s">
        <v>648</v>
      </c>
      <c r="D163" s="35" t="s">
        <v>58</v>
      </c>
      <c r="E163" s="36" t="s">
        <v>17</v>
      </c>
      <c r="F163" s="36" t="s">
        <v>269</v>
      </c>
    </row>
    <row r="164" spans="1:6" ht="189" x14ac:dyDescent="0.25">
      <c r="A164" s="34">
        <f>+'Key Dates'!$B$48-46</f>
        <v>45310</v>
      </c>
      <c r="B164" s="34">
        <f>+'Key Dates'!$B$48-14</f>
        <v>45342</v>
      </c>
      <c r="C164" s="45" t="s">
        <v>648</v>
      </c>
      <c r="D164" s="35" t="s">
        <v>58</v>
      </c>
      <c r="E164" s="36" t="s">
        <v>55</v>
      </c>
      <c r="F164" s="36" t="s">
        <v>269</v>
      </c>
    </row>
    <row r="165" spans="1:6" ht="189" x14ac:dyDescent="0.25">
      <c r="A165" s="34">
        <f>+'Key Dates'!$B$48-46</f>
        <v>45310</v>
      </c>
      <c r="B165" s="34">
        <f>+'Key Dates'!$B$48-14</f>
        <v>45342</v>
      </c>
      <c r="C165" s="45" t="s">
        <v>648</v>
      </c>
      <c r="D165" s="35" t="s">
        <v>58</v>
      </c>
      <c r="E165" s="36" t="s">
        <v>66</v>
      </c>
      <c r="F165" s="36" t="s">
        <v>269</v>
      </c>
    </row>
    <row r="166" spans="1:6" ht="189" x14ac:dyDescent="0.25">
      <c r="A166" s="34">
        <f>+'Key Dates'!$B$48-46</f>
        <v>45310</v>
      </c>
      <c r="B166" s="34">
        <f>+'Key Dates'!$B$48-14</f>
        <v>45342</v>
      </c>
      <c r="C166" s="45" t="s">
        <v>648</v>
      </c>
      <c r="D166" s="35" t="s">
        <v>58</v>
      </c>
      <c r="E166" s="36" t="s">
        <v>18</v>
      </c>
      <c r="F166" s="36" t="s">
        <v>269</v>
      </c>
    </row>
    <row r="167" spans="1:6" ht="189" x14ac:dyDescent="0.25">
      <c r="A167" s="34">
        <f>+'Key Dates'!$B$48-46</f>
        <v>45310</v>
      </c>
      <c r="B167" s="34">
        <f>+'Key Dates'!$B$48-14</f>
        <v>45342</v>
      </c>
      <c r="C167" s="45" t="s">
        <v>648</v>
      </c>
      <c r="D167" s="35" t="s">
        <v>58</v>
      </c>
      <c r="E167" s="36" t="s">
        <v>19</v>
      </c>
      <c r="F167" s="36" t="s">
        <v>269</v>
      </c>
    </row>
    <row r="168" spans="1:6" ht="189" x14ac:dyDescent="0.25">
      <c r="A168" s="34">
        <f>+'Key Dates'!$B$48-46</f>
        <v>45310</v>
      </c>
      <c r="B168" s="34">
        <f>+'Key Dates'!$B$48-14</f>
        <v>45342</v>
      </c>
      <c r="C168" s="45" t="s">
        <v>648</v>
      </c>
      <c r="D168" s="35" t="s">
        <v>58</v>
      </c>
      <c r="E168" s="36" t="s">
        <v>20</v>
      </c>
      <c r="F168" s="36" t="s">
        <v>269</v>
      </c>
    </row>
    <row r="169" spans="1:6" ht="189" x14ac:dyDescent="0.25">
      <c r="A169" s="34">
        <f>+'Key Dates'!$B$48-46</f>
        <v>45310</v>
      </c>
      <c r="B169" s="34">
        <f>+'Key Dates'!$B$48-14</f>
        <v>45342</v>
      </c>
      <c r="C169" s="45" t="s">
        <v>648</v>
      </c>
      <c r="D169" s="35" t="s">
        <v>58</v>
      </c>
      <c r="E169" s="36" t="s">
        <v>30</v>
      </c>
      <c r="F169" s="36" t="s">
        <v>269</v>
      </c>
    </row>
    <row r="170" spans="1:6" ht="189" x14ac:dyDescent="0.25">
      <c r="A170" s="34">
        <f>+'Key Dates'!$B$48-46</f>
        <v>45310</v>
      </c>
      <c r="B170" s="34">
        <f>+'Key Dates'!$B$48-14</f>
        <v>45342</v>
      </c>
      <c r="C170" s="45" t="s">
        <v>648</v>
      </c>
      <c r="D170" s="35" t="s">
        <v>58</v>
      </c>
      <c r="E170" s="36" t="s">
        <v>21</v>
      </c>
      <c r="F170" s="36" t="s">
        <v>269</v>
      </c>
    </row>
    <row r="171" spans="1:6" ht="89.25" x14ac:dyDescent="0.25">
      <c r="A171" s="34">
        <f>+'Key Dates'!$B$48-46</f>
        <v>45310</v>
      </c>
      <c r="B171" s="34">
        <f>+'Key Dates'!$B$48-1</f>
        <v>45355</v>
      </c>
      <c r="C171" s="44" t="s">
        <v>282</v>
      </c>
      <c r="D171" s="27" t="s">
        <v>547</v>
      </c>
      <c r="E171" s="2" t="s">
        <v>17</v>
      </c>
      <c r="F171" s="2" t="s">
        <v>208</v>
      </c>
    </row>
    <row r="172" spans="1:6" ht="89.25" x14ac:dyDescent="0.25">
      <c r="A172" s="34">
        <f>+'Key Dates'!$B$48-46</f>
        <v>45310</v>
      </c>
      <c r="B172" s="34">
        <f>+'Key Dates'!$B$48-1</f>
        <v>45355</v>
      </c>
      <c r="C172" s="44" t="s">
        <v>282</v>
      </c>
      <c r="D172" s="27" t="s">
        <v>547</v>
      </c>
      <c r="E172" s="2" t="s">
        <v>55</v>
      </c>
      <c r="F172" s="2" t="s">
        <v>208</v>
      </c>
    </row>
    <row r="173" spans="1:6" ht="89.25" x14ac:dyDescent="0.25">
      <c r="A173" s="34">
        <f>+'Key Dates'!$B$48-46</f>
        <v>45310</v>
      </c>
      <c r="B173" s="34">
        <f>+'Key Dates'!$B$48-1</f>
        <v>45355</v>
      </c>
      <c r="C173" s="44" t="s">
        <v>282</v>
      </c>
      <c r="D173" s="27" t="s">
        <v>547</v>
      </c>
      <c r="E173" s="2" t="s">
        <v>66</v>
      </c>
      <c r="F173" s="2" t="s">
        <v>208</v>
      </c>
    </row>
    <row r="174" spans="1:6" ht="89.25" x14ac:dyDescent="0.25">
      <c r="A174" s="34">
        <f>+'Key Dates'!$B$48-46</f>
        <v>45310</v>
      </c>
      <c r="B174" s="34">
        <f>+'Key Dates'!$B$48-1</f>
        <v>45355</v>
      </c>
      <c r="C174" s="44" t="s">
        <v>282</v>
      </c>
      <c r="D174" s="27" t="s">
        <v>547</v>
      </c>
      <c r="E174" s="2" t="s">
        <v>18</v>
      </c>
      <c r="F174" s="2" t="s">
        <v>208</v>
      </c>
    </row>
    <row r="175" spans="1:6" ht="89.25" x14ac:dyDescent="0.25">
      <c r="A175" s="34">
        <f>+'Key Dates'!$B$48-46</f>
        <v>45310</v>
      </c>
      <c r="B175" s="34">
        <f>+'Key Dates'!$B$48-1</f>
        <v>45355</v>
      </c>
      <c r="C175" s="44" t="s">
        <v>282</v>
      </c>
      <c r="D175" s="27" t="s">
        <v>547</v>
      </c>
      <c r="E175" s="2" t="s">
        <v>19</v>
      </c>
      <c r="F175" s="2" t="s">
        <v>208</v>
      </c>
    </row>
    <row r="176" spans="1:6" ht="89.25" x14ac:dyDescent="0.25">
      <c r="A176" s="34">
        <f>+'Key Dates'!$B$48-46</f>
        <v>45310</v>
      </c>
      <c r="B176" s="34">
        <f>+'Key Dates'!$B$48-1</f>
        <v>45355</v>
      </c>
      <c r="C176" s="44" t="s">
        <v>282</v>
      </c>
      <c r="D176" s="27" t="s">
        <v>547</v>
      </c>
      <c r="E176" s="2" t="s">
        <v>20</v>
      </c>
      <c r="F176" s="2" t="s">
        <v>208</v>
      </c>
    </row>
    <row r="177" spans="1:6" ht="89.25" x14ac:dyDescent="0.25">
      <c r="A177" s="34">
        <f>+'Key Dates'!$B$48-46</f>
        <v>45310</v>
      </c>
      <c r="B177" s="34">
        <f>+'Key Dates'!$B$48-1</f>
        <v>45355</v>
      </c>
      <c r="C177" s="44" t="s">
        <v>282</v>
      </c>
      <c r="D177" s="27" t="s">
        <v>547</v>
      </c>
      <c r="E177" s="2" t="s">
        <v>30</v>
      </c>
      <c r="F177" s="2" t="s">
        <v>208</v>
      </c>
    </row>
    <row r="178" spans="1:6" ht="98.25" customHeight="1" x14ac:dyDescent="0.25">
      <c r="A178" s="34">
        <f>+'Key Dates'!$B$48-46</f>
        <v>45310</v>
      </c>
      <c r="B178" s="34">
        <f>+'Key Dates'!$B$48-1</f>
        <v>45355</v>
      </c>
      <c r="C178" s="44" t="s">
        <v>282</v>
      </c>
      <c r="D178" s="27" t="s">
        <v>547</v>
      </c>
      <c r="E178" s="2" t="s">
        <v>21</v>
      </c>
      <c r="F178" s="2" t="s">
        <v>208</v>
      </c>
    </row>
    <row r="179" spans="1:6" ht="141.75" x14ac:dyDescent="0.25">
      <c r="A179" s="34">
        <f>+'Key Dates'!$B$48-46</f>
        <v>45310</v>
      </c>
      <c r="B179" s="34">
        <f>+'Key Dates'!$B$48</f>
        <v>45356</v>
      </c>
      <c r="C179" s="45" t="s">
        <v>588</v>
      </c>
      <c r="D179" s="35" t="s">
        <v>120</v>
      </c>
      <c r="E179" s="36" t="s">
        <v>17</v>
      </c>
      <c r="F179" s="36" t="s">
        <v>585</v>
      </c>
    </row>
    <row r="180" spans="1:6" ht="141.75" x14ac:dyDescent="0.25">
      <c r="A180" s="34">
        <f>+'Key Dates'!$B$48-46</f>
        <v>45310</v>
      </c>
      <c r="B180" s="34">
        <f>+'Key Dates'!$B$48</f>
        <v>45356</v>
      </c>
      <c r="C180" s="45" t="s">
        <v>588</v>
      </c>
      <c r="D180" s="35" t="s">
        <v>120</v>
      </c>
      <c r="E180" s="36" t="s">
        <v>18</v>
      </c>
      <c r="F180" s="36" t="s">
        <v>585</v>
      </c>
    </row>
    <row r="181" spans="1:6" ht="141.75" x14ac:dyDescent="0.25">
      <c r="A181" s="34">
        <f>+'Key Dates'!$B$48-46</f>
        <v>45310</v>
      </c>
      <c r="B181" s="34">
        <f>+'Key Dates'!$B$48</f>
        <v>45356</v>
      </c>
      <c r="C181" s="45" t="s">
        <v>588</v>
      </c>
      <c r="D181" s="35" t="s">
        <v>120</v>
      </c>
      <c r="E181" s="36" t="s">
        <v>19</v>
      </c>
      <c r="F181" s="36" t="s">
        <v>585</v>
      </c>
    </row>
    <row r="182" spans="1:6" ht="141.75" x14ac:dyDescent="0.25">
      <c r="A182" s="34">
        <f>+'Key Dates'!$B$48-46</f>
        <v>45310</v>
      </c>
      <c r="B182" s="34">
        <f>+'Key Dates'!$B$48</f>
        <v>45356</v>
      </c>
      <c r="C182" s="45" t="s">
        <v>588</v>
      </c>
      <c r="D182" s="35" t="s">
        <v>120</v>
      </c>
      <c r="E182" s="36" t="s">
        <v>20</v>
      </c>
      <c r="F182" s="36" t="s">
        <v>585</v>
      </c>
    </row>
    <row r="183" spans="1:6" ht="141.75" x14ac:dyDescent="0.25">
      <c r="A183" s="34">
        <f>+'Key Dates'!$B$48-46</f>
        <v>45310</v>
      </c>
      <c r="B183" s="34">
        <f>+'Key Dates'!$B$48</f>
        <v>45356</v>
      </c>
      <c r="C183" s="45" t="s">
        <v>588</v>
      </c>
      <c r="D183" s="35" t="s">
        <v>120</v>
      </c>
      <c r="E183" s="36" t="s">
        <v>30</v>
      </c>
      <c r="F183" s="36" t="s">
        <v>585</v>
      </c>
    </row>
    <row r="184" spans="1:6" ht="141.75" x14ac:dyDescent="0.25">
      <c r="A184" s="34">
        <f>+'Key Dates'!$B$48-46</f>
        <v>45310</v>
      </c>
      <c r="B184" s="34">
        <f>+'Key Dates'!$B$48</f>
        <v>45356</v>
      </c>
      <c r="C184" s="45" t="s">
        <v>588</v>
      </c>
      <c r="D184" s="35" t="s">
        <v>120</v>
      </c>
      <c r="E184" s="36" t="s">
        <v>21</v>
      </c>
      <c r="F184" s="36" t="s">
        <v>585</v>
      </c>
    </row>
    <row r="185" spans="1:6" ht="78.75" x14ac:dyDescent="0.25">
      <c r="A185" s="34">
        <f>+'Key Dates'!$B$48-45</f>
        <v>45311</v>
      </c>
      <c r="B185" s="34">
        <f>+'Key Dates'!$B$48</f>
        <v>45356</v>
      </c>
      <c r="C185" s="44" t="s">
        <v>671</v>
      </c>
      <c r="D185" s="27" t="s">
        <v>61</v>
      </c>
      <c r="E185" s="2" t="s">
        <v>17</v>
      </c>
      <c r="F185" s="2" t="s">
        <v>210</v>
      </c>
    </row>
    <row r="186" spans="1:6" ht="78.75" x14ac:dyDescent="0.25">
      <c r="A186" s="34">
        <f>+'Key Dates'!$B$48-45</f>
        <v>45311</v>
      </c>
      <c r="B186" s="34">
        <f>+'Key Dates'!$B$48</f>
        <v>45356</v>
      </c>
      <c r="C186" s="44" t="s">
        <v>671</v>
      </c>
      <c r="D186" s="27" t="s">
        <v>61</v>
      </c>
      <c r="E186" s="2" t="s">
        <v>18</v>
      </c>
      <c r="F186" s="2" t="s">
        <v>210</v>
      </c>
    </row>
    <row r="187" spans="1:6" ht="78.75" x14ac:dyDescent="0.25">
      <c r="A187" s="34">
        <f>+'Key Dates'!$B$48-45</f>
        <v>45311</v>
      </c>
      <c r="B187" s="34">
        <f>+'Key Dates'!$B$48</f>
        <v>45356</v>
      </c>
      <c r="C187" s="44" t="s">
        <v>671</v>
      </c>
      <c r="D187" s="27" t="s">
        <v>61</v>
      </c>
      <c r="E187" s="2" t="s">
        <v>19</v>
      </c>
      <c r="F187" s="2" t="s">
        <v>210</v>
      </c>
    </row>
    <row r="188" spans="1:6" ht="78.75" x14ac:dyDescent="0.25">
      <c r="A188" s="34">
        <f>+'Key Dates'!$B$48-45</f>
        <v>45311</v>
      </c>
      <c r="B188" s="34">
        <f>+'Key Dates'!$B$48</f>
        <v>45356</v>
      </c>
      <c r="C188" s="44" t="s">
        <v>671</v>
      </c>
      <c r="D188" s="27" t="s">
        <v>61</v>
      </c>
      <c r="E188" s="2" t="s">
        <v>20</v>
      </c>
      <c r="F188" s="2" t="s">
        <v>210</v>
      </c>
    </row>
    <row r="189" spans="1:6" ht="78.75" x14ac:dyDescent="0.25">
      <c r="A189" s="34">
        <f>+'Key Dates'!$B$48-45</f>
        <v>45311</v>
      </c>
      <c r="B189" s="34">
        <f>+'Key Dates'!$B$48</f>
        <v>45356</v>
      </c>
      <c r="C189" s="44" t="s">
        <v>671</v>
      </c>
      <c r="D189" s="27" t="s">
        <v>61</v>
      </c>
      <c r="E189" s="2" t="s">
        <v>30</v>
      </c>
      <c r="F189" s="2" t="s">
        <v>210</v>
      </c>
    </row>
    <row r="190" spans="1:6" ht="78.75" x14ac:dyDescent="0.25">
      <c r="A190" s="34">
        <f>+'Key Dates'!$B$48-45</f>
        <v>45311</v>
      </c>
      <c r="B190" s="34">
        <f>+'Key Dates'!$B$48</f>
        <v>45356</v>
      </c>
      <c r="C190" s="44" t="s">
        <v>671</v>
      </c>
      <c r="D190" s="27" t="s">
        <v>61</v>
      </c>
      <c r="E190" s="2" t="s">
        <v>21</v>
      </c>
      <c r="F190" s="2" t="s">
        <v>210</v>
      </c>
    </row>
    <row r="191" spans="1:6" ht="126" x14ac:dyDescent="0.25">
      <c r="A191" s="34">
        <f>+'Key Dates'!$B$6-50</f>
        <v>45313</v>
      </c>
      <c r="B191" s="34">
        <f>+'Key Dates'!$B$6-50</f>
        <v>45313</v>
      </c>
      <c r="C191" s="45" t="s">
        <v>589</v>
      </c>
      <c r="D191" s="35" t="s">
        <v>340</v>
      </c>
      <c r="E191" s="36" t="s">
        <v>17</v>
      </c>
      <c r="F191" s="36" t="s">
        <v>208</v>
      </c>
    </row>
    <row r="192" spans="1:6" ht="126" x14ac:dyDescent="0.25">
      <c r="A192" s="34">
        <f>+'Key Dates'!$B$6-50</f>
        <v>45313</v>
      </c>
      <c r="B192" s="34">
        <f>+'Key Dates'!$B$6-50</f>
        <v>45313</v>
      </c>
      <c r="C192" s="45" t="s">
        <v>589</v>
      </c>
      <c r="D192" s="35" t="s">
        <v>340</v>
      </c>
      <c r="E192" s="36" t="s">
        <v>18</v>
      </c>
      <c r="F192" s="36" t="s">
        <v>208</v>
      </c>
    </row>
    <row r="193" spans="1:6" ht="126" x14ac:dyDescent="0.25">
      <c r="A193" s="34">
        <f>+'Key Dates'!$B$6-50</f>
        <v>45313</v>
      </c>
      <c r="B193" s="34">
        <f>+'Key Dates'!$B$6-50</f>
        <v>45313</v>
      </c>
      <c r="C193" s="45" t="s">
        <v>589</v>
      </c>
      <c r="D193" s="35" t="s">
        <v>340</v>
      </c>
      <c r="E193" s="36" t="s">
        <v>30</v>
      </c>
      <c r="F193" s="36" t="s">
        <v>208</v>
      </c>
    </row>
    <row r="194" spans="1:6" ht="89.25" x14ac:dyDescent="0.25">
      <c r="A194" s="34">
        <f>+'Key Dates'!$B$35-21</f>
        <v>45314</v>
      </c>
      <c r="B194" s="34">
        <f>+'Key Dates'!$B$35-21</f>
        <v>45314</v>
      </c>
      <c r="C194" s="44" t="s">
        <v>532</v>
      </c>
      <c r="D194" s="27" t="s">
        <v>72</v>
      </c>
      <c r="E194" s="2" t="s">
        <v>199</v>
      </c>
      <c r="F194" s="2" t="s">
        <v>210</v>
      </c>
    </row>
    <row r="195" spans="1:6" ht="78.75" x14ac:dyDescent="0.25">
      <c r="A195" s="34">
        <f>+'Key Dates'!$B$48-42</f>
        <v>45314</v>
      </c>
      <c r="B195" s="34">
        <f>+'Key Dates'!$B$48-1</f>
        <v>45355</v>
      </c>
      <c r="C195" s="44" t="s">
        <v>672</v>
      </c>
      <c r="D195" s="27" t="s">
        <v>50</v>
      </c>
      <c r="E195" s="2" t="s">
        <v>17</v>
      </c>
      <c r="F195" s="2" t="s">
        <v>51</v>
      </c>
    </row>
    <row r="196" spans="1:6" ht="78.75" x14ac:dyDescent="0.25">
      <c r="A196" s="34">
        <f>+'Key Dates'!$B$48-42</f>
        <v>45314</v>
      </c>
      <c r="B196" s="34">
        <f>+'Key Dates'!$B$48-1</f>
        <v>45355</v>
      </c>
      <c r="C196" s="44" t="s">
        <v>672</v>
      </c>
      <c r="D196" s="27" t="s">
        <v>50</v>
      </c>
      <c r="E196" s="2" t="s">
        <v>18</v>
      </c>
      <c r="F196" s="2" t="s">
        <v>51</v>
      </c>
    </row>
    <row r="197" spans="1:6" ht="78.75" x14ac:dyDescent="0.25">
      <c r="A197" s="34">
        <f>+'Key Dates'!$B$48-42</f>
        <v>45314</v>
      </c>
      <c r="B197" s="34">
        <f>+'Key Dates'!$B$48-1</f>
        <v>45355</v>
      </c>
      <c r="C197" s="44" t="s">
        <v>672</v>
      </c>
      <c r="D197" s="27" t="s">
        <v>50</v>
      </c>
      <c r="E197" s="2" t="s">
        <v>19</v>
      </c>
      <c r="F197" s="2" t="s">
        <v>51</v>
      </c>
    </row>
    <row r="198" spans="1:6" ht="78.75" x14ac:dyDescent="0.25">
      <c r="A198" s="34">
        <f>+'Key Dates'!$B$48-42</f>
        <v>45314</v>
      </c>
      <c r="B198" s="34">
        <f>+'Key Dates'!$B$48-1</f>
        <v>45355</v>
      </c>
      <c r="C198" s="44" t="s">
        <v>672</v>
      </c>
      <c r="D198" s="27" t="s">
        <v>50</v>
      </c>
      <c r="E198" s="2" t="s">
        <v>20</v>
      </c>
      <c r="F198" s="2" t="s">
        <v>51</v>
      </c>
    </row>
    <row r="199" spans="1:6" ht="78.75" x14ac:dyDescent="0.25">
      <c r="A199" s="34">
        <f>+'Key Dates'!$B$48-42</f>
        <v>45314</v>
      </c>
      <c r="B199" s="34">
        <f>+'Key Dates'!$B$48-1</f>
        <v>45355</v>
      </c>
      <c r="C199" s="44" t="s">
        <v>672</v>
      </c>
      <c r="D199" s="27" t="s">
        <v>50</v>
      </c>
      <c r="E199" s="2" t="s">
        <v>30</v>
      </c>
      <c r="F199" s="2" t="s">
        <v>51</v>
      </c>
    </row>
    <row r="200" spans="1:6" ht="78.75" x14ac:dyDescent="0.25">
      <c r="A200" s="34">
        <f>+'Key Dates'!$B$48-42</f>
        <v>45314</v>
      </c>
      <c r="B200" s="34">
        <f>+'Key Dates'!$B$48-1</f>
        <v>45355</v>
      </c>
      <c r="C200" s="44" t="s">
        <v>672</v>
      </c>
      <c r="D200" s="27" t="s">
        <v>50</v>
      </c>
      <c r="E200" s="2" t="s">
        <v>21</v>
      </c>
      <c r="F200" s="2" t="s">
        <v>51</v>
      </c>
    </row>
    <row r="201" spans="1:6" ht="78.75" x14ac:dyDescent="0.25">
      <c r="A201" s="34">
        <f>+'Key Dates'!$B$6-49</f>
        <v>45314</v>
      </c>
      <c r="B201" s="34">
        <f>+'Key Dates'!$B$6-3</f>
        <v>45360</v>
      </c>
      <c r="C201" s="45" t="s">
        <v>673</v>
      </c>
      <c r="D201" s="27" t="s">
        <v>79</v>
      </c>
      <c r="E201" s="2" t="s">
        <v>17</v>
      </c>
      <c r="F201" s="2" t="s">
        <v>51</v>
      </c>
    </row>
    <row r="202" spans="1:6" ht="78.75" x14ac:dyDescent="0.25">
      <c r="A202" s="34">
        <f>+'Key Dates'!$B$6-49</f>
        <v>45314</v>
      </c>
      <c r="B202" s="34">
        <f>+'Key Dates'!$B$6-3</f>
        <v>45360</v>
      </c>
      <c r="C202" s="45" t="s">
        <v>673</v>
      </c>
      <c r="D202" s="27" t="s">
        <v>79</v>
      </c>
      <c r="E202" s="2" t="s">
        <v>18</v>
      </c>
      <c r="F202" s="2" t="s">
        <v>51</v>
      </c>
    </row>
    <row r="203" spans="1:6" ht="78.75" x14ac:dyDescent="0.25">
      <c r="A203" s="34">
        <f>+'Key Dates'!$B$6-49</f>
        <v>45314</v>
      </c>
      <c r="B203" s="34">
        <f>+'Key Dates'!$B$6-3</f>
        <v>45360</v>
      </c>
      <c r="C203" s="45" t="s">
        <v>673</v>
      </c>
      <c r="D203" s="27" t="s">
        <v>79</v>
      </c>
      <c r="E203" s="2" t="s">
        <v>30</v>
      </c>
      <c r="F203" s="2" t="s">
        <v>51</v>
      </c>
    </row>
    <row r="204" spans="1:6" ht="89.25" x14ac:dyDescent="0.25">
      <c r="A204" s="34">
        <f>+'Key Dates'!$B$35-20</f>
        <v>45315</v>
      </c>
      <c r="B204" s="34">
        <f>+'Key Dates'!$B$35-20</f>
        <v>45315</v>
      </c>
      <c r="C204" s="44" t="s">
        <v>329</v>
      </c>
      <c r="D204" s="27" t="s">
        <v>73</v>
      </c>
      <c r="E204" s="2" t="s">
        <v>199</v>
      </c>
      <c r="F204" s="2" t="s">
        <v>210</v>
      </c>
    </row>
    <row r="205" spans="1:6" ht="94.5" x14ac:dyDescent="0.25">
      <c r="A205" s="34">
        <f>+'Key Dates'!$B$6-47</f>
        <v>45316</v>
      </c>
      <c r="B205" s="34">
        <f>+'Key Dates'!$B$6-47</f>
        <v>45316</v>
      </c>
      <c r="C205" s="45" t="s">
        <v>674</v>
      </c>
      <c r="D205" s="35" t="s">
        <v>341</v>
      </c>
      <c r="E205" s="36" t="s">
        <v>30</v>
      </c>
      <c r="F205" s="36" t="s">
        <v>585</v>
      </c>
    </row>
    <row r="206" spans="1:6" ht="94.5" x14ac:dyDescent="0.25">
      <c r="A206" s="34">
        <f>+'Key Dates'!$B$6-47</f>
        <v>45316</v>
      </c>
      <c r="B206" s="34">
        <f>+'Key Dates'!$B$6-47</f>
        <v>45316</v>
      </c>
      <c r="C206" s="45" t="s">
        <v>674</v>
      </c>
      <c r="D206" s="35" t="s">
        <v>341</v>
      </c>
      <c r="E206" s="36" t="s">
        <v>30</v>
      </c>
      <c r="F206" s="36" t="s">
        <v>585</v>
      </c>
    </row>
    <row r="207" spans="1:6" ht="94.5" x14ac:dyDescent="0.25">
      <c r="A207" s="34">
        <f>+'Key Dates'!$B$6-47</f>
        <v>45316</v>
      </c>
      <c r="B207" s="34">
        <f>+'Key Dates'!$B$6-47</f>
        <v>45316</v>
      </c>
      <c r="C207" s="45" t="s">
        <v>674</v>
      </c>
      <c r="D207" s="35" t="s">
        <v>341</v>
      </c>
      <c r="E207" s="36" t="s">
        <v>30</v>
      </c>
      <c r="F207" s="36" t="s">
        <v>585</v>
      </c>
    </row>
    <row r="208" spans="1:6" ht="110.25" x14ac:dyDescent="0.25">
      <c r="A208" s="34">
        <f>+'Key Dates'!$B$6-46</f>
        <v>45317</v>
      </c>
      <c r="B208" s="34">
        <f>+'Key Dates'!$B$6-46</f>
        <v>45317</v>
      </c>
      <c r="C208" s="45" t="s">
        <v>675</v>
      </c>
      <c r="D208" s="35" t="s">
        <v>342</v>
      </c>
      <c r="E208" s="36" t="s">
        <v>17</v>
      </c>
      <c r="F208" s="36" t="s">
        <v>208</v>
      </c>
    </row>
    <row r="209" spans="1:6" ht="110.25" x14ac:dyDescent="0.25">
      <c r="A209" s="34">
        <f>+'Key Dates'!$B$6-46</f>
        <v>45317</v>
      </c>
      <c r="B209" s="34">
        <f>+'Key Dates'!$B$6-46</f>
        <v>45317</v>
      </c>
      <c r="C209" s="45" t="s">
        <v>675</v>
      </c>
      <c r="D209" s="35" t="s">
        <v>342</v>
      </c>
      <c r="E209" s="36" t="s">
        <v>18</v>
      </c>
      <c r="F209" s="36" t="s">
        <v>208</v>
      </c>
    </row>
    <row r="210" spans="1:6" ht="110.25" x14ac:dyDescent="0.25">
      <c r="A210" s="34">
        <f>+'Key Dates'!$B$6-46</f>
        <v>45317</v>
      </c>
      <c r="B210" s="34">
        <f>+'Key Dates'!$B$6-46</f>
        <v>45317</v>
      </c>
      <c r="C210" s="45" t="s">
        <v>675</v>
      </c>
      <c r="D210" s="35" t="s">
        <v>342</v>
      </c>
      <c r="E210" s="36" t="s">
        <v>30</v>
      </c>
      <c r="F210" s="36" t="s">
        <v>208</v>
      </c>
    </row>
    <row r="211" spans="1:6" ht="165.75" x14ac:dyDescent="0.25">
      <c r="A211" s="34">
        <f>+'Key Dates'!$B$37-74</f>
        <v>45317</v>
      </c>
      <c r="B211" s="34">
        <f>+'Key Dates'!$B$37-74</f>
        <v>45317</v>
      </c>
      <c r="C211" s="45" t="s">
        <v>676</v>
      </c>
      <c r="D211" s="35" t="s">
        <v>548</v>
      </c>
      <c r="E211" s="36" t="s">
        <v>201</v>
      </c>
      <c r="F211" s="36" t="s">
        <v>36</v>
      </c>
    </row>
    <row r="212" spans="1:6" ht="78.75" x14ac:dyDescent="0.25">
      <c r="A212" s="34">
        <f>+'Key Dates'!$B$6-46</f>
        <v>45317</v>
      </c>
      <c r="B212" s="34">
        <f>+'Key Dates'!$B$6-46</f>
        <v>45317</v>
      </c>
      <c r="C212" s="44" t="s">
        <v>284</v>
      </c>
      <c r="D212" s="27" t="s">
        <v>56</v>
      </c>
      <c r="E212" s="2" t="s">
        <v>17</v>
      </c>
      <c r="F212" s="2" t="s">
        <v>24</v>
      </c>
    </row>
    <row r="213" spans="1:6" ht="78.75" x14ac:dyDescent="0.25">
      <c r="A213" s="34">
        <f>+'Key Dates'!$B$6-46</f>
        <v>45317</v>
      </c>
      <c r="B213" s="34">
        <f>+'Key Dates'!$B$6-46</f>
        <v>45317</v>
      </c>
      <c r="C213" s="44" t="s">
        <v>284</v>
      </c>
      <c r="D213" s="27" t="s">
        <v>56</v>
      </c>
      <c r="E213" s="2" t="s">
        <v>18</v>
      </c>
      <c r="F213" s="2" t="s">
        <v>24</v>
      </c>
    </row>
    <row r="214" spans="1:6" ht="78.75" x14ac:dyDescent="0.25">
      <c r="A214" s="34">
        <f>+'Key Dates'!$B$6-46</f>
        <v>45317</v>
      </c>
      <c r="B214" s="34">
        <f>+'Key Dates'!$B$6-46</f>
        <v>45317</v>
      </c>
      <c r="C214" s="44" t="s">
        <v>284</v>
      </c>
      <c r="D214" s="27" t="s">
        <v>56</v>
      </c>
      <c r="E214" s="2" t="s">
        <v>30</v>
      </c>
      <c r="F214" s="2" t="s">
        <v>24</v>
      </c>
    </row>
    <row r="215" spans="1:6" ht="78.75" x14ac:dyDescent="0.25">
      <c r="A215" s="34">
        <f>+'Key Dates'!$B$6-46</f>
        <v>45317</v>
      </c>
      <c r="B215" s="34">
        <f>+'Key Dates'!$B$6-46</f>
        <v>45317</v>
      </c>
      <c r="C215" s="44" t="s">
        <v>283</v>
      </c>
      <c r="D215" s="27" t="s">
        <v>57</v>
      </c>
      <c r="E215" s="2" t="s">
        <v>17</v>
      </c>
      <c r="F215" s="2" t="s">
        <v>210</v>
      </c>
    </row>
    <row r="216" spans="1:6" ht="78.75" x14ac:dyDescent="0.25">
      <c r="A216" s="34">
        <f>+'Key Dates'!$B$6-46</f>
        <v>45317</v>
      </c>
      <c r="B216" s="34">
        <f>+'Key Dates'!$B$6-46</f>
        <v>45317</v>
      </c>
      <c r="C216" s="44" t="s">
        <v>283</v>
      </c>
      <c r="D216" s="27" t="s">
        <v>57</v>
      </c>
      <c r="E216" s="2" t="s">
        <v>18</v>
      </c>
      <c r="F216" s="2" t="s">
        <v>210</v>
      </c>
    </row>
    <row r="217" spans="1:6" ht="78.75" x14ac:dyDescent="0.25">
      <c r="A217" s="34">
        <f>+'Key Dates'!$B$6-46</f>
        <v>45317</v>
      </c>
      <c r="B217" s="34">
        <f>+'Key Dates'!$B$6-46</f>
        <v>45317</v>
      </c>
      <c r="C217" s="44" t="s">
        <v>283</v>
      </c>
      <c r="D217" s="27" t="s">
        <v>57</v>
      </c>
      <c r="E217" s="2" t="s">
        <v>30</v>
      </c>
      <c r="F217" s="2" t="s">
        <v>210</v>
      </c>
    </row>
    <row r="218" spans="1:6" ht="204.75" x14ac:dyDescent="0.25">
      <c r="A218" s="34">
        <f>+'Key Dates'!$B$6-46</f>
        <v>45317</v>
      </c>
      <c r="B218" s="34">
        <f>+'Key Dates'!$B$6-14</f>
        <v>45349</v>
      </c>
      <c r="C218" s="45" t="s">
        <v>649</v>
      </c>
      <c r="D218" s="35" t="s">
        <v>58</v>
      </c>
      <c r="E218" s="36" t="s">
        <v>17</v>
      </c>
      <c r="F218" s="36" t="s">
        <v>269</v>
      </c>
    </row>
    <row r="219" spans="1:6" ht="204.75" x14ac:dyDescent="0.25">
      <c r="A219" s="34">
        <f>+'Key Dates'!$B$6-46</f>
        <v>45317</v>
      </c>
      <c r="B219" s="34">
        <f>+'Key Dates'!$B$6-14</f>
        <v>45349</v>
      </c>
      <c r="C219" s="45" t="s">
        <v>649</v>
      </c>
      <c r="D219" s="35" t="s">
        <v>58</v>
      </c>
      <c r="E219" s="36" t="s">
        <v>18</v>
      </c>
      <c r="F219" s="36" t="s">
        <v>269</v>
      </c>
    </row>
    <row r="220" spans="1:6" ht="204.75" x14ac:dyDescent="0.25">
      <c r="A220" s="34">
        <f>+'Key Dates'!$B$6-46</f>
        <v>45317</v>
      </c>
      <c r="B220" s="34">
        <f>+'Key Dates'!$B$6-14</f>
        <v>45349</v>
      </c>
      <c r="C220" s="45" t="s">
        <v>649</v>
      </c>
      <c r="D220" s="35" t="s">
        <v>58</v>
      </c>
      <c r="E220" s="36" t="s">
        <v>30</v>
      </c>
      <c r="F220" s="36" t="s">
        <v>269</v>
      </c>
    </row>
    <row r="221" spans="1:6" ht="78.75" x14ac:dyDescent="0.25">
      <c r="A221" s="34">
        <f>+'Key Dates'!$B$6-46</f>
        <v>45317</v>
      </c>
      <c r="B221" s="34">
        <f>+'Key Dates'!$B$6-1</f>
        <v>45362</v>
      </c>
      <c r="C221" s="44" t="s">
        <v>285</v>
      </c>
      <c r="D221" s="27" t="s">
        <v>59</v>
      </c>
      <c r="E221" s="2" t="s">
        <v>17</v>
      </c>
      <c r="F221" s="2" t="s">
        <v>208</v>
      </c>
    </row>
    <row r="222" spans="1:6" ht="78.75" x14ac:dyDescent="0.25">
      <c r="A222" s="34">
        <f>+'Key Dates'!$B$6-46</f>
        <v>45317</v>
      </c>
      <c r="B222" s="34">
        <f>+'Key Dates'!$B$6-1</f>
        <v>45362</v>
      </c>
      <c r="C222" s="44" t="s">
        <v>285</v>
      </c>
      <c r="D222" s="27" t="s">
        <v>59</v>
      </c>
      <c r="E222" s="2" t="s">
        <v>18</v>
      </c>
      <c r="F222" s="2" t="s">
        <v>208</v>
      </c>
    </row>
    <row r="223" spans="1:6" ht="78.75" x14ac:dyDescent="0.25">
      <c r="A223" s="34">
        <f>+'Key Dates'!$B$6-46</f>
        <v>45317</v>
      </c>
      <c r="B223" s="34">
        <f>+'Key Dates'!$B$6-1</f>
        <v>45362</v>
      </c>
      <c r="C223" s="44" t="s">
        <v>285</v>
      </c>
      <c r="D223" s="27" t="s">
        <v>59</v>
      </c>
      <c r="E223" s="2" t="s">
        <v>30</v>
      </c>
      <c r="F223" s="2" t="s">
        <v>208</v>
      </c>
    </row>
    <row r="224" spans="1:6" ht="189" x14ac:dyDescent="0.25">
      <c r="A224" s="34">
        <f>+'Key Dates'!$B$6-46</f>
        <v>45317</v>
      </c>
      <c r="B224" s="34">
        <f>+'Key Dates'!$B$6</f>
        <v>45363</v>
      </c>
      <c r="C224" s="44" t="s">
        <v>286</v>
      </c>
      <c r="D224" s="27" t="s">
        <v>60</v>
      </c>
      <c r="E224" s="2" t="s">
        <v>17</v>
      </c>
      <c r="F224" s="2" t="s">
        <v>208</v>
      </c>
    </row>
    <row r="225" spans="1:6" ht="189" x14ac:dyDescent="0.25">
      <c r="A225" s="34">
        <f>+'Key Dates'!$B$6-46</f>
        <v>45317</v>
      </c>
      <c r="B225" s="34">
        <f>+'Key Dates'!$B$6</f>
        <v>45363</v>
      </c>
      <c r="C225" s="44" t="s">
        <v>286</v>
      </c>
      <c r="D225" s="27" t="s">
        <v>60</v>
      </c>
      <c r="E225" s="2" t="s">
        <v>18</v>
      </c>
      <c r="F225" s="2" t="s">
        <v>208</v>
      </c>
    </row>
    <row r="226" spans="1:6" ht="189" x14ac:dyDescent="0.25">
      <c r="A226" s="34">
        <f>+'Key Dates'!$B$6-46</f>
        <v>45317</v>
      </c>
      <c r="B226" s="34">
        <f>+'Key Dates'!$B$6</f>
        <v>45363</v>
      </c>
      <c r="C226" s="44" t="s">
        <v>286</v>
      </c>
      <c r="D226" s="27" t="s">
        <v>60</v>
      </c>
      <c r="E226" s="2" t="s">
        <v>30</v>
      </c>
      <c r="F226" s="2" t="s">
        <v>208</v>
      </c>
    </row>
    <row r="227" spans="1:6" ht="141.75" x14ac:dyDescent="0.25">
      <c r="A227" s="34">
        <f>+'Key Dates'!$B$6-46</f>
        <v>45317</v>
      </c>
      <c r="B227" s="34">
        <f>+'Key Dates'!$B$6</f>
        <v>45363</v>
      </c>
      <c r="C227" s="45" t="s">
        <v>590</v>
      </c>
      <c r="D227" s="35" t="s">
        <v>120</v>
      </c>
      <c r="E227" s="36" t="s">
        <v>17</v>
      </c>
      <c r="F227" s="36" t="s">
        <v>585</v>
      </c>
    </row>
    <row r="228" spans="1:6" ht="141.75" x14ac:dyDescent="0.25">
      <c r="A228" s="34">
        <f>+'Key Dates'!$B$6-46</f>
        <v>45317</v>
      </c>
      <c r="B228" s="34">
        <f>+'Key Dates'!$B$6</f>
        <v>45363</v>
      </c>
      <c r="C228" s="45" t="s">
        <v>590</v>
      </c>
      <c r="D228" s="35" t="s">
        <v>120</v>
      </c>
      <c r="E228" s="36" t="s">
        <v>18</v>
      </c>
      <c r="F228" s="36" t="s">
        <v>585</v>
      </c>
    </row>
    <row r="229" spans="1:6" ht="141.75" x14ac:dyDescent="0.25">
      <c r="A229" s="34">
        <f>+'Key Dates'!$B$6-46</f>
        <v>45317</v>
      </c>
      <c r="B229" s="34">
        <f>+'Key Dates'!$B$6</f>
        <v>45363</v>
      </c>
      <c r="C229" s="45" t="s">
        <v>590</v>
      </c>
      <c r="D229" s="35" t="s">
        <v>120</v>
      </c>
      <c r="E229" s="36" t="s">
        <v>30</v>
      </c>
      <c r="F229" s="36" t="s">
        <v>585</v>
      </c>
    </row>
    <row r="230" spans="1:6" ht="141.75" x14ac:dyDescent="0.25">
      <c r="A230" s="34">
        <f>+'Key Dates'!$B$6-45</f>
        <v>45318</v>
      </c>
      <c r="B230" s="34">
        <f>+'Key Dates'!$B$6-45</f>
        <v>45318</v>
      </c>
      <c r="C230" s="45" t="s">
        <v>591</v>
      </c>
      <c r="D230" s="35" t="s">
        <v>340</v>
      </c>
      <c r="E230" s="36" t="s">
        <v>17</v>
      </c>
      <c r="F230" s="36" t="s">
        <v>208</v>
      </c>
    </row>
    <row r="231" spans="1:6" ht="141.75" x14ac:dyDescent="0.25">
      <c r="A231" s="34">
        <f>+'Key Dates'!$B$6-45</f>
        <v>45318</v>
      </c>
      <c r="B231" s="34">
        <f>+'Key Dates'!$B$6-45</f>
        <v>45318</v>
      </c>
      <c r="C231" s="45" t="s">
        <v>591</v>
      </c>
      <c r="D231" s="35" t="s">
        <v>340</v>
      </c>
      <c r="E231" s="36" t="s">
        <v>18</v>
      </c>
      <c r="F231" s="36" t="s">
        <v>208</v>
      </c>
    </row>
    <row r="232" spans="1:6" ht="141.75" x14ac:dyDescent="0.25">
      <c r="A232" s="34">
        <f>+'Key Dates'!$B$6-45</f>
        <v>45318</v>
      </c>
      <c r="B232" s="34">
        <f>+'Key Dates'!$B$6-45</f>
        <v>45318</v>
      </c>
      <c r="C232" s="45" t="s">
        <v>591</v>
      </c>
      <c r="D232" s="35" t="s">
        <v>340</v>
      </c>
      <c r="E232" s="36" t="s">
        <v>30</v>
      </c>
      <c r="F232" s="36" t="s">
        <v>208</v>
      </c>
    </row>
    <row r="233" spans="1:6" ht="78.75" x14ac:dyDescent="0.25">
      <c r="A233" s="34">
        <f>+'Key Dates'!$B$6-45</f>
        <v>45318</v>
      </c>
      <c r="B233" s="34">
        <f>+'Key Dates'!$B$6</f>
        <v>45363</v>
      </c>
      <c r="C233" s="44" t="s">
        <v>677</v>
      </c>
      <c r="D233" s="27" t="s">
        <v>61</v>
      </c>
      <c r="E233" s="2" t="s">
        <v>17</v>
      </c>
      <c r="F233" s="2" t="s">
        <v>210</v>
      </c>
    </row>
    <row r="234" spans="1:6" ht="78.75" x14ac:dyDescent="0.25">
      <c r="A234" s="34">
        <f>+'Key Dates'!$B$6-45</f>
        <v>45318</v>
      </c>
      <c r="B234" s="34">
        <f>+'Key Dates'!$B$6</f>
        <v>45363</v>
      </c>
      <c r="C234" s="44" t="s">
        <v>677</v>
      </c>
      <c r="D234" s="27" t="s">
        <v>61</v>
      </c>
      <c r="E234" s="2" t="s">
        <v>18</v>
      </c>
      <c r="F234" s="2" t="s">
        <v>210</v>
      </c>
    </row>
    <row r="235" spans="1:6" ht="78.75" x14ac:dyDescent="0.25">
      <c r="A235" s="34">
        <f>+'Key Dates'!$B$6-45</f>
        <v>45318</v>
      </c>
      <c r="B235" s="34">
        <f>+'Key Dates'!$B$6</f>
        <v>45363</v>
      </c>
      <c r="C235" s="44" t="s">
        <v>677</v>
      </c>
      <c r="D235" s="27" t="s">
        <v>61</v>
      </c>
      <c r="E235" s="2" t="s">
        <v>30</v>
      </c>
      <c r="F235" s="2" t="s">
        <v>210</v>
      </c>
    </row>
    <row r="236" spans="1:6" ht="102" x14ac:dyDescent="0.25">
      <c r="A236" s="34">
        <f>+'Key Dates'!$B$30</f>
        <v>45320</v>
      </c>
      <c r="B236" s="34">
        <f>+'Key Dates'!$B$30</f>
        <v>45320</v>
      </c>
      <c r="C236" s="44" t="s">
        <v>678</v>
      </c>
      <c r="D236" s="27" t="s">
        <v>549</v>
      </c>
      <c r="E236" s="2" t="s">
        <v>17</v>
      </c>
      <c r="F236" s="2" t="s">
        <v>26</v>
      </c>
    </row>
    <row r="237" spans="1:6" ht="102" x14ac:dyDescent="0.25">
      <c r="A237" s="34">
        <f>+'Key Dates'!$B$30</f>
        <v>45320</v>
      </c>
      <c r="B237" s="34">
        <f>+'Key Dates'!$B$30</f>
        <v>45320</v>
      </c>
      <c r="C237" s="44" t="s">
        <v>678</v>
      </c>
      <c r="D237" s="27" t="s">
        <v>549</v>
      </c>
      <c r="E237" s="2" t="s">
        <v>18</v>
      </c>
      <c r="F237" s="2" t="s">
        <v>26</v>
      </c>
    </row>
    <row r="238" spans="1:6" ht="102" x14ac:dyDescent="0.25">
      <c r="A238" s="34">
        <f>+'Key Dates'!$B$30</f>
        <v>45320</v>
      </c>
      <c r="B238" s="34">
        <f>+'Key Dates'!$B$30</f>
        <v>45320</v>
      </c>
      <c r="C238" s="44" t="s">
        <v>678</v>
      </c>
      <c r="D238" s="27" t="s">
        <v>549</v>
      </c>
      <c r="E238" s="2" t="s">
        <v>19</v>
      </c>
      <c r="F238" s="2" t="s">
        <v>26</v>
      </c>
    </row>
    <row r="239" spans="1:6" ht="102" x14ac:dyDescent="0.25">
      <c r="A239" s="34">
        <f>+'Key Dates'!$B$30</f>
        <v>45320</v>
      </c>
      <c r="B239" s="34">
        <f>+'Key Dates'!$B$30</f>
        <v>45320</v>
      </c>
      <c r="C239" s="44" t="s">
        <v>678</v>
      </c>
      <c r="D239" s="27" t="s">
        <v>549</v>
      </c>
      <c r="E239" s="2" t="s">
        <v>20</v>
      </c>
      <c r="F239" s="2" t="s">
        <v>26</v>
      </c>
    </row>
    <row r="240" spans="1:6" ht="157.5" x14ac:dyDescent="0.25">
      <c r="A240" s="34">
        <f>+'Key Dates'!$B$48-35</f>
        <v>45321</v>
      </c>
      <c r="B240" s="34">
        <f>+'Key Dates'!$B$48-1</f>
        <v>45355</v>
      </c>
      <c r="C240" s="44" t="s">
        <v>538</v>
      </c>
      <c r="D240" s="27" t="s">
        <v>74</v>
      </c>
      <c r="E240" s="2" t="s">
        <v>17</v>
      </c>
      <c r="F240" s="2" t="s">
        <v>208</v>
      </c>
    </row>
    <row r="241" spans="1:6" ht="157.5" x14ac:dyDescent="0.25">
      <c r="A241" s="34">
        <f>+'Key Dates'!$B$48-35</f>
        <v>45321</v>
      </c>
      <c r="B241" s="34">
        <f>+'Key Dates'!$B$48-1</f>
        <v>45355</v>
      </c>
      <c r="C241" s="44" t="s">
        <v>538</v>
      </c>
      <c r="D241" s="27" t="s">
        <v>74</v>
      </c>
      <c r="E241" s="2" t="s">
        <v>18</v>
      </c>
      <c r="F241" s="2" t="s">
        <v>208</v>
      </c>
    </row>
    <row r="242" spans="1:6" ht="157.5" x14ac:dyDescent="0.25">
      <c r="A242" s="34">
        <f>+'Key Dates'!$B$48-35</f>
        <v>45321</v>
      </c>
      <c r="B242" s="34">
        <f>+'Key Dates'!$B$48-1</f>
        <v>45355</v>
      </c>
      <c r="C242" s="44" t="s">
        <v>538</v>
      </c>
      <c r="D242" s="27" t="s">
        <v>74</v>
      </c>
      <c r="E242" s="2" t="s">
        <v>19</v>
      </c>
      <c r="F242" s="2" t="s">
        <v>208</v>
      </c>
    </row>
    <row r="243" spans="1:6" ht="157.5" x14ac:dyDescent="0.25">
      <c r="A243" s="34">
        <f>+'Key Dates'!$B$48-35</f>
        <v>45321</v>
      </c>
      <c r="B243" s="34">
        <f>+'Key Dates'!$B$48-1</f>
        <v>45355</v>
      </c>
      <c r="C243" s="44" t="s">
        <v>538</v>
      </c>
      <c r="D243" s="27" t="s">
        <v>74</v>
      </c>
      <c r="E243" s="2" t="s">
        <v>20</v>
      </c>
      <c r="F243" s="2" t="s">
        <v>208</v>
      </c>
    </row>
    <row r="244" spans="1:6" ht="157.5" x14ac:dyDescent="0.25">
      <c r="A244" s="34">
        <f>+'Key Dates'!$B$48-35</f>
        <v>45321</v>
      </c>
      <c r="B244" s="34">
        <f>+'Key Dates'!$B$48-1</f>
        <v>45355</v>
      </c>
      <c r="C244" s="44" t="s">
        <v>538</v>
      </c>
      <c r="D244" s="27" t="s">
        <v>74</v>
      </c>
      <c r="E244" s="2" t="s">
        <v>30</v>
      </c>
      <c r="F244" s="2" t="s">
        <v>208</v>
      </c>
    </row>
    <row r="245" spans="1:6" ht="157.5" x14ac:dyDescent="0.25">
      <c r="A245" s="34">
        <f>+'Key Dates'!$B$48-35</f>
        <v>45321</v>
      </c>
      <c r="B245" s="34">
        <f>+'Key Dates'!$B$48-1</f>
        <v>45355</v>
      </c>
      <c r="C245" s="44" t="s">
        <v>538</v>
      </c>
      <c r="D245" s="27" t="s">
        <v>74</v>
      </c>
      <c r="E245" s="2" t="s">
        <v>21</v>
      </c>
      <c r="F245" s="2" t="s">
        <v>208</v>
      </c>
    </row>
    <row r="246" spans="1:6" ht="78.75" x14ac:dyDescent="0.25">
      <c r="A246" s="34">
        <f>+'Key Dates'!$B$6-42</f>
        <v>45321</v>
      </c>
      <c r="B246" s="34">
        <f>+'Key Dates'!$B$6-1</f>
        <v>45362</v>
      </c>
      <c r="C246" s="44" t="s">
        <v>679</v>
      </c>
      <c r="D246" s="27" t="s">
        <v>50</v>
      </c>
      <c r="E246" s="2" t="s">
        <v>17</v>
      </c>
      <c r="F246" s="2" t="s">
        <v>51</v>
      </c>
    </row>
    <row r="247" spans="1:6" ht="78.75" x14ac:dyDescent="0.25">
      <c r="A247" s="34">
        <f>+'Key Dates'!$B$6-42</f>
        <v>45321</v>
      </c>
      <c r="B247" s="34">
        <f>+'Key Dates'!$B$6-1</f>
        <v>45362</v>
      </c>
      <c r="C247" s="44" t="s">
        <v>679</v>
      </c>
      <c r="D247" s="27" t="s">
        <v>50</v>
      </c>
      <c r="E247" s="2" t="s">
        <v>18</v>
      </c>
      <c r="F247" s="2" t="s">
        <v>51</v>
      </c>
    </row>
    <row r="248" spans="1:6" ht="78.75" x14ac:dyDescent="0.25">
      <c r="A248" s="34">
        <f>+'Key Dates'!$B$6-42</f>
        <v>45321</v>
      </c>
      <c r="B248" s="34">
        <f>+'Key Dates'!$B$6-1</f>
        <v>45362</v>
      </c>
      <c r="C248" s="44" t="s">
        <v>679</v>
      </c>
      <c r="D248" s="27" t="s">
        <v>50</v>
      </c>
      <c r="E248" s="2" t="s">
        <v>30</v>
      </c>
      <c r="F248" s="2" t="s">
        <v>51</v>
      </c>
    </row>
    <row r="249" spans="1:6" ht="47.25" x14ac:dyDescent="0.25">
      <c r="A249" s="34">
        <v>45322</v>
      </c>
      <c r="B249" s="34">
        <v>45322</v>
      </c>
      <c r="C249" s="44" t="s">
        <v>287</v>
      </c>
      <c r="D249" s="27" t="s">
        <v>62</v>
      </c>
      <c r="E249" s="2" t="s">
        <v>17</v>
      </c>
      <c r="F249" s="2" t="s">
        <v>26</v>
      </c>
    </row>
    <row r="250" spans="1:6" ht="47.25" x14ac:dyDescent="0.25">
      <c r="A250" s="34">
        <v>45322</v>
      </c>
      <c r="B250" s="34">
        <v>45322</v>
      </c>
      <c r="C250" s="44" t="s">
        <v>287</v>
      </c>
      <c r="D250" s="27" t="s">
        <v>62</v>
      </c>
      <c r="E250" s="2" t="s">
        <v>27</v>
      </c>
      <c r="F250" s="2" t="s">
        <v>26</v>
      </c>
    </row>
    <row r="251" spans="1:6" ht="47.25" x14ac:dyDescent="0.25">
      <c r="A251" s="34">
        <v>45322</v>
      </c>
      <c r="B251" s="34">
        <v>45322</v>
      </c>
      <c r="C251" s="44" t="s">
        <v>287</v>
      </c>
      <c r="D251" s="27" t="s">
        <v>62</v>
      </c>
      <c r="E251" s="2" t="s">
        <v>55</v>
      </c>
      <c r="F251" s="2" t="s">
        <v>26</v>
      </c>
    </row>
    <row r="252" spans="1:6" ht="47.25" x14ac:dyDescent="0.25">
      <c r="A252" s="34">
        <v>45322</v>
      </c>
      <c r="B252" s="34">
        <v>45322</v>
      </c>
      <c r="C252" s="44" t="s">
        <v>287</v>
      </c>
      <c r="D252" s="27" t="s">
        <v>62</v>
      </c>
      <c r="E252" s="2" t="s">
        <v>38</v>
      </c>
      <c r="F252" s="2" t="s">
        <v>26</v>
      </c>
    </row>
    <row r="253" spans="1:6" ht="51" x14ac:dyDescent="0.25">
      <c r="A253" s="34">
        <v>45322</v>
      </c>
      <c r="B253" s="34">
        <v>45322</v>
      </c>
      <c r="C253" s="44" t="s">
        <v>287</v>
      </c>
      <c r="D253" s="27" t="s">
        <v>62</v>
      </c>
      <c r="E253" s="2" t="s">
        <v>900</v>
      </c>
      <c r="F253" s="2" t="s">
        <v>26</v>
      </c>
    </row>
    <row r="254" spans="1:6" ht="47.25" x14ac:dyDescent="0.25">
      <c r="A254" s="34">
        <v>45322</v>
      </c>
      <c r="B254" s="34">
        <v>45322</v>
      </c>
      <c r="C254" s="44" t="s">
        <v>287</v>
      </c>
      <c r="D254" s="27" t="s">
        <v>62</v>
      </c>
      <c r="E254" s="2" t="s">
        <v>19</v>
      </c>
      <c r="F254" s="2" t="s">
        <v>26</v>
      </c>
    </row>
    <row r="255" spans="1:6" ht="47.25" x14ac:dyDescent="0.25">
      <c r="A255" s="34">
        <v>45322</v>
      </c>
      <c r="B255" s="34">
        <v>45322</v>
      </c>
      <c r="C255" s="44" t="s">
        <v>287</v>
      </c>
      <c r="D255" s="27" t="s">
        <v>62</v>
      </c>
      <c r="E255" s="2" t="s">
        <v>20</v>
      </c>
      <c r="F255" s="2" t="s">
        <v>26</v>
      </c>
    </row>
    <row r="256" spans="1:6" ht="47.25" x14ac:dyDescent="0.25">
      <c r="A256" s="34">
        <v>45322</v>
      </c>
      <c r="B256" s="34">
        <v>45322</v>
      </c>
      <c r="C256" s="44" t="s">
        <v>287</v>
      </c>
      <c r="D256" s="27" t="s">
        <v>62</v>
      </c>
      <c r="E256" s="2" t="s">
        <v>30</v>
      </c>
      <c r="F256" s="2" t="s">
        <v>26</v>
      </c>
    </row>
    <row r="257" spans="1:6" ht="47.25" x14ac:dyDescent="0.25">
      <c r="A257" s="34">
        <v>45322</v>
      </c>
      <c r="B257" s="34">
        <v>45322</v>
      </c>
      <c r="C257" s="44" t="s">
        <v>287</v>
      </c>
      <c r="D257" s="27" t="s">
        <v>62</v>
      </c>
      <c r="E257" s="2" t="s">
        <v>21</v>
      </c>
      <c r="F257" s="2" t="s">
        <v>26</v>
      </c>
    </row>
    <row r="258" spans="1:6" ht="51" x14ac:dyDescent="0.25">
      <c r="A258" s="34">
        <v>45322</v>
      </c>
      <c r="B258" s="34">
        <v>45322</v>
      </c>
      <c r="C258" s="44" t="s">
        <v>287</v>
      </c>
      <c r="D258" s="27" t="s">
        <v>62</v>
      </c>
      <c r="E258" s="2" t="s">
        <v>22</v>
      </c>
      <c r="F258" s="2" t="s">
        <v>26</v>
      </c>
    </row>
    <row r="259" spans="1:6" ht="51" x14ac:dyDescent="0.25">
      <c r="A259" s="34">
        <v>45322</v>
      </c>
      <c r="B259" s="34">
        <v>45322</v>
      </c>
      <c r="C259" s="44" t="s">
        <v>287</v>
      </c>
      <c r="D259" s="27" t="s">
        <v>62</v>
      </c>
      <c r="E259" s="2" t="s">
        <v>23</v>
      </c>
      <c r="F259" s="2" t="s">
        <v>26</v>
      </c>
    </row>
    <row r="260" spans="1:6" ht="47.25" x14ac:dyDescent="0.25">
      <c r="A260" s="34">
        <v>45322</v>
      </c>
      <c r="B260" s="34">
        <v>45322</v>
      </c>
      <c r="C260" s="44" t="s">
        <v>287</v>
      </c>
      <c r="D260" s="27" t="s">
        <v>62</v>
      </c>
      <c r="E260" s="2" t="s">
        <v>52</v>
      </c>
      <c r="F260" s="2" t="s">
        <v>26</v>
      </c>
    </row>
    <row r="261" spans="1:6" ht="78.75" x14ac:dyDescent="0.25">
      <c r="A261" s="34">
        <f>+'Key Dates'!$B$48-32</f>
        <v>45324</v>
      </c>
      <c r="B261" s="34">
        <f>+'Key Dates'!$B$48-32</f>
        <v>45324</v>
      </c>
      <c r="C261" s="45" t="s">
        <v>680</v>
      </c>
      <c r="D261" s="35" t="s">
        <v>347</v>
      </c>
      <c r="E261" s="36" t="s">
        <v>17</v>
      </c>
      <c r="F261" s="36" t="s">
        <v>51</v>
      </c>
    </row>
    <row r="262" spans="1:6" ht="78.75" x14ac:dyDescent="0.25">
      <c r="A262" s="34">
        <f>+'Key Dates'!$B$48-32</f>
        <v>45324</v>
      </c>
      <c r="B262" s="34">
        <f>+'Key Dates'!$B$48-32</f>
        <v>45324</v>
      </c>
      <c r="C262" s="45" t="s">
        <v>680</v>
      </c>
      <c r="D262" s="35" t="s">
        <v>347</v>
      </c>
      <c r="E262" s="36" t="s">
        <v>18</v>
      </c>
      <c r="F262" s="36" t="s">
        <v>51</v>
      </c>
    </row>
    <row r="263" spans="1:6" ht="78.75" x14ac:dyDescent="0.25">
      <c r="A263" s="34">
        <f>+'Key Dates'!$B$48-32</f>
        <v>45324</v>
      </c>
      <c r="B263" s="34">
        <f>+'Key Dates'!$B$48-32</f>
        <v>45324</v>
      </c>
      <c r="C263" s="45" t="s">
        <v>680</v>
      </c>
      <c r="D263" s="35" t="s">
        <v>347</v>
      </c>
      <c r="E263" s="36" t="s">
        <v>19</v>
      </c>
      <c r="F263" s="36" t="s">
        <v>51</v>
      </c>
    </row>
    <row r="264" spans="1:6" ht="78.75" x14ac:dyDescent="0.25">
      <c r="A264" s="34">
        <f>+'Key Dates'!$B$48-32</f>
        <v>45324</v>
      </c>
      <c r="B264" s="34">
        <f>+'Key Dates'!$B$48-32</f>
        <v>45324</v>
      </c>
      <c r="C264" s="45" t="s">
        <v>680</v>
      </c>
      <c r="D264" s="35" t="s">
        <v>347</v>
      </c>
      <c r="E264" s="36" t="s">
        <v>20</v>
      </c>
      <c r="F264" s="36" t="s">
        <v>51</v>
      </c>
    </row>
    <row r="265" spans="1:6" ht="78.75" x14ac:dyDescent="0.25">
      <c r="A265" s="34">
        <f>+'Key Dates'!$B$48-32</f>
        <v>45324</v>
      </c>
      <c r="B265" s="34">
        <f>+'Key Dates'!$B$48-32</f>
        <v>45324</v>
      </c>
      <c r="C265" s="45" t="s">
        <v>680</v>
      </c>
      <c r="D265" s="35" t="s">
        <v>347</v>
      </c>
      <c r="E265" s="36" t="s">
        <v>30</v>
      </c>
      <c r="F265" s="36" t="s">
        <v>51</v>
      </c>
    </row>
    <row r="266" spans="1:6" ht="78.75" x14ac:dyDescent="0.25">
      <c r="A266" s="34">
        <f>+'Key Dates'!$B$48-32</f>
        <v>45324</v>
      </c>
      <c r="B266" s="34">
        <f>+'Key Dates'!$B$48-32</f>
        <v>45324</v>
      </c>
      <c r="C266" s="45" t="s">
        <v>680</v>
      </c>
      <c r="D266" s="35" t="s">
        <v>347</v>
      </c>
      <c r="E266" s="36" t="s">
        <v>21</v>
      </c>
      <c r="F266" s="36" t="s">
        <v>51</v>
      </c>
    </row>
    <row r="267" spans="1:6" ht="141.75" x14ac:dyDescent="0.25">
      <c r="A267" s="34">
        <f>+'Key Dates'!$B$6-35</f>
        <v>45328</v>
      </c>
      <c r="B267" s="34">
        <f>+'Key Dates'!$B$6-1</f>
        <v>45362</v>
      </c>
      <c r="C267" s="44" t="s">
        <v>539</v>
      </c>
      <c r="D267" s="27" t="s">
        <v>74</v>
      </c>
      <c r="E267" s="2" t="s">
        <v>17</v>
      </c>
      <c r="F267" s="2" t="s">
        <v>208</v>
      </c>
    </row>
    <row r="268" spans="1:6" ht="141.75" x14ac:dyDescent="0.25">
      <c r="A268" s="34">
        <f>+'Key Dates'!$B$6-35</f>
        <v>45328</v>
      </c>
      <c r="B268" s="34">
        <f>+'Key Dates'!$B$6-1</f>
        <v>45362</v>
      </c>
      <c r="C268" s="44" t="s">
        <v>539</v>
      </c>
      <c r="D268" s="27" t="s">
        <v>74</v>
      </c>
      <c r="E268" s="2" t="s">
        <v>18</v>
      </c>
      <c r="F268" s="2" t="s">
        <v>208</v>
      </c>
    </row>
    <row r="269" spans="1:6" ht="141.75" x14ac:dyDescent="0.25">
      <c r="A269" s="34">
        <f>+'Key Dates'!$B$6-35</f>
        <v>45328</v>
      </c>
      <c r="B269" s="34">
        <f>+'Key Dates'!$B$6-1</f>
        <v>45362</v>
      </c>
      <c r="C269" s="44" t="s">
        <v>539</v>
      </c>
      <c r="D269" s="27" t="s">
        <v>74</v>
      </c>
      <c r="E269" s="2" t="s">
        <v>30</v>
      </c>
      <c r="F269" s="2" t="s">
        <v>208</v>
      </c>
    </row>
    <row r="270" spans="1:6" ht="94.5" x14ac:dyDescent="0.25">
      <c r="A270" s="34">
        <f>+'Key Dates'!$B$28-20</f>
        <v>45329</v>
      </c>
      <c r="B270" s="34">
        <f>+'Key Dates'!$B$28-20</f>
        <v>45329</v>
      </c>
      <c r="C270" s="44" t="s">
        <v>299</v>
      </c>
      <c r="D270" s="27" t="s">
        <v>550</v>
      </c>
      <c r="E270" s="2" t="s">
        <v>17</v>
      </c>
      <c r="F270" s="2" t="s">
        <v>65</v>
      </c>
    </row>
    <row r="271" spans="1:6" ht="94.5" x14ac:dyDescent="0.25">
      <c r="A271" s="34">
        <f>+'Key Dates'!$B$28-20</f>
        <v>45329</v>
      </c>
      <c r="B271" s="34">
        <f>+'Key Dates'!$B$28-20</f>
        <v>45329</v>
      </c>
      <c r="C271" s="44" t="s">
        <v>299</v>
      </c>
      <c r="D271" s="27" t="s">
        <v>550</v>
      </c>
      <c r="E271" s="2" t="s">
        <v>27</v>
      </c>
      <c r="F271" s="2" t="s">
        <v>65</v>
      </c>
    </row>
    <row r="272" spans="1:6" ht="94.5" x14ac:dyDescent="0.25">
      <c r="A272" s="34">
        <f>+'Key Dates'!$B$28-20</f>
        <v>45329</v>
      </c>
      <c r="B272" s="34">
        <f>+'Key Dates'!$B$28-20</f>
        <v>45329</v>
      </c>
      <c r="C272" s="44" t="s">
        <v>299</v>
      </c>
      <c r="D272" s="27" t="s">
        <v>550</v>
      </c>
      <c r="E272" s="2" t="s">
        <v>55</v>
      </c>
      <c r="F272" s="2" t="s">
        <v>65</v>
      </c>
    </row>
    <row r="273" spans="1:6" ht="94.5" x14ac:dyDescent="0.25">
      <c r="A273" s="34">
        <f>+'Key Dates'!$B$28-20</f>
        <v>45329</v>
      </c>
      <c r="B273" s="34">
        <f>+'Key Dates'!$B$28-20</f>
        <v>45329</v>
      </c>
      <c r="C273" s="44" t="s">
        <v>299</v>
      </c>
      <c r="D273" s="27" t="s">
        <v>550</v>
      </c>
      <c r="E273" s="2" t="s">
        <v>66</v>
      </c>
      <c r="F273" s="2" t="s">
        <v>65</v>
      </c>
    </row>
    <row r="274" spans="1:6" ht="94.5" x14ac:dyDescent="0.25">
      <c r="A274" s="34">
        <f>+'Key Dates'!$B$28-20</f>
        <v>45329</v>
      </c>
      <c r="B274" s="34">
        <f>+'Key Dates'!$B$28-20</f>
        <v>45329</v>
      </c>
      <c r="C274" s="44" t="s">
        <v>299</v>
      </c>
      <c r="D274" s="27" t="s">
        <v>550</v>
      </c>
      <c r="E274" s="2" t="s">
        <v>18</v>
      </c>
      <c r="F274" s="2" t="s">
        <v>65</v>
      </c>
    </row>
    <row r="275" spans="1:6" ht="94.5" x14ac:dyDescent="0.25">
      <c r="A275" s="34">
        <f>+'Key Dates'!$B$28-20</f>
        <v>45329</v>
      </c>
      <c r="B275" s="34">
        <f>+'Key Dates'!$B$28-20</f>
        <v>45329</v>
      </c>
      <c r="C275" s="44" t="s">
        <v>299</v>
      </c>
      <c r="D275" s="27" t="s">
        <v>550</v>
      </c>
      <c r="E275" s="2" t="s">
        <v>19</v>
      </c>
      <c r="F275" s="2" t="s">
        <v>65</v>
      </c>
    </row>
    <row r="276" spans="1:6" ht="94.5" x14ac:dyDescent="0.25">
      <c r="A276" s="34">
        <f>+'Key Dates'!$B$28-20</f>
        <v>45329</v>
      </c>
      <c r="B276" s="34">
        <f>+'Key Dates'!$B$28-20</f>
        <v>45329</v>
      </c>
      <c r="C276" s="44" t="s">
        <v>299</v>
      </c>
      <c r="D276" s="27" t="s">
        <v>550</v>
      </c>
      <c r="E276" s="2" t="s">
        <v>20</v>
      </c>
      <c r="F276" s="2" t="s">
        <v>65</v>
      </c>
    </row>
    <row r="277" spans="1:6" ht="94.5" x14ac:dyDescent="0.25">
      <c r="A277" s="34">
        <f>+'Key Dates'!$B$28-20</f>
        <v>45329</v>
      </c>
      <c r="B277" s="34">
        <f>+'Key Dates'!$B$28-20</f>
        <v>45329</v>
      </c>
      <c r="C277" s="44" t="s">
        <v>299</v>
      </c>
      <c r="D277" s="27" t="s">
        <v>550</v>
      </c>
      <c r="E277" s="2" t="s">
        <v>30</v>
      </c>
      <c r="F277" s="2" t="s">
        <v>65</v>
      </c>
    </row>
    <row r="278" spans="1:6" ht="94.5" x14ac:dyDescent="0.25">
      <c r="A278" s="34">
        <f>+'Key Dates'!$B$28-20</f>
        <v>45329</v>
      </c>
      <c r="B278" s="34">
        <f>+'Key Dates'!$B$28-20</f>
        <v>45329</v>
      </c>
      <c r="C278" s="44" t="s">
        <v>299</v>
      </c>
      <c r="D278" s="27" t="s">
        <v>550</v>
      </c>
      <c r="E278" s="2" t="s">
        <v>21</v>
      </c>
      <c r="F278" s="2" t="s">
        <v>65</v>
      </c>
    </row>
    <row r="279" spans="1:6" ht="126" x14ac:dyDescent="0.25">
      <c r="A279" s="34">
        <f>+'Key Dates'!$B$48-25</f>
        <v>45331</v>
      </c>
      <c r="B279" s="34">
        <f>+'Key Dates'!$B$48-25</f>
        <v>45331</v>
      </c>
      <c r="C279" s="45" t="s">
        <v>592</v>
      </c>
      <c r="D279" s="35" t="s">
        <v>348</v>
      </c>
      <c r="E279" s="36" t="s">
        <v>17</v>
      </c>
      <c r="F279" s="36" t="s">
        <v>24</v>
      </c>
    </row>
    <row r="280" spans="1:6" ht="126" x14ac:dyDescent="0.25">
      <c r="A280" s="34">
        <f>+'Key Dates'!$B$48-25</f>
        <v>45331</v>
      </c>
      <c r="B280" s="34">
        <f>+'Key Dates'!$B$48-25</f>
        <v>45331</v>
      </c>
      <c r="C280" s="45" t="s">
        <v>592</v>
      </c>
      <c r="D280" s="35" t="s">
        <v>348</v>
      </c>
      <c r="E280" s="36" t="s">
        <v>18</v>
      </c>
      <c r="F280" s="36" t="s">
        <v>24</v>
      </c>
    </row>
    <row r="281" spans="1:6" ht="126" x14ac:dyDescent="0.25">
      <c r="A281" s="34">
        <f>+'Key Dates'!$B$48-25</f>
        <v>45331</v>
      </c>
      <c r="B281" s="34">
        <f>+'Key Dates'!$B$48-25</f>
        <v>45331</v>
      </c>
      <c r="C281" s="45" t="s">
        <v>592</v>
      </c>
      <c r="D281" s="35" t="s">
        <v>348</v>
      </c>
      <c r="E281" s="36" t="s">
        <v>19</v>
      </c>
      <c r="F281" s="36" t="s">
        <v>24</v>
      </c>
    </row>
    <row r="282" spans="1:6" ht="126" x14ac:dyDescent="0.25">
      <c r="A282" s="34">
        <f>+'Key Dates'!$B$48-25</f>
        <v>45331</v>
      </c>
      <c r="B282" s="34">
        <f>+'Key Dates'!$B$48-25</f>
        <v>45331</v>
      </c>
      <c r="C282" s="45" t="s">
        <v>592</v>
      </c>
      <c r="D282" s="35" t="s">
        <v>348</v>
      </c>
      <c r="E282" s="36" t="s">
        <v>20</v>
      </c>
      <c r="F282" s="36" t="s">
        <v>24</v>
      </c>
    </row>
    <row r="283" spans="1:6" ht="126" x14ac:dyDescent="0.25">
      <c r="A283" s="34">
        <f>+'Key Dates'!$B$48-25</f>
        <v>45331</v>
      </c>
      <c r="B283" s="34">
        <f>+'Key Dates'!$B$48-25</f>
        <v>45331</v>
      </c>
      <c r="C283" s="45" t="s">
        <v>592</v>
      </c>
      <c r="D283" s="35" t="s">
        <v>348</v>
      </c>
      <c r="E283" s="36" t="s">
        <v>30</v>
      </c>
      <c r="F283" s="36" t="s">
        <v>24</v>
      </c>
    </row>
    <row r="284" spans="1:6" ht="126" x14ac:dyDescent="0.25">
      <c r="A284" s="34">
        <f>+'Key Dates'!$B$48-25</f>
        <v>45331</v>
      </c>
      <c r="B284" s="34">
        <f>+'Key Dates'!$B$48-25</f>
        <v>45331</v>
      </c>
      <c r="C284" s="45" t="s">
        <v>592</v>
      </c>
      <c r="D284" s="35" t="s">
        <v>348</v>
      </c>
      <c r="E284" s="36" t="s">
        <v>21</v>
      </c>
      <c r="F284" s="36" t="s">
        <v>24</v>
      </c>
    </row>
    <row r="285" spans="1:6" ht="110.25" x14ac:dyDescent="0.25">
      <c r="A285" s="34">
        <f>+'Key Dates'!$B$37-60</f>
        <v>45331</v>
      </c>
      <c r="B285" s="34">
        <f>+'Key Dates'!$B$37-60</f>
        <v>45331</v>
      </c>
      <c r="C285" s="45" t="s">
        <v>681</v>
      </c>
      <c r="D285" s="35" t="s">
        <v>342</v>
      </c>
      <c r="E285" s="36" t="s">
        <v>201</v>
      </c>
      <c r="F285" s="36" t="s">
        <v>208</v>
      </c>
    </row>
    <row r="286" spans="1:6" ht="47.25" x14ac:dyDescent="0.25">
      <c r="A286" s="34">
        <f>+'Key Dates'!$B$48-25</f>
        <v>45331</v>
      </c>
      <c r="B286" s="34">
        <f>+'Key Dates'!$B$48-25</f>
        <v>45331</v>
      </c>
      <c r="C286" s="44" t="s">
        <v>305</v>
      </c>
      <c r="D286" s="27" t="s">
        <v>67</v>
      </c>
      <c r="E286" s="2" t="s">
        <v>17</v>
      </c>
      <c r="F286" s="2" t="s">
        <v>68</v>
      </c>
    </row>
    <row r="287" spans="1:6" ht="47.25" x14ac:dyDescent="0.25">
      <c r="A287" s="34">
        <f>+'Key Dates'!$B$48-25</f>
        <v>45331</v>
      </c>
      <c r="B287" s="34">
        <f>+'Key Dates'!$B$48-25</f>
        <v>45331</v>
      </c>
      <c r="C287" s="44" t="s">
        <v>305</v>
      </c>
      <c r="D287" s="27" t="s">
        <v>67</v>
      </c>
      <c r="E287" s="2" t="s">
        <v>55</v>
      </c>
      <c r="F287" s="2" t="s">
        <v>68</v>
      </c>
    </row>
    <row r="288" spans="1:6" ht="47.25" x14ac:dyDescent="0.25">
      <c r="A288" s="34">
        <f>+'Key Dates'!$B$48-25</f>
        <v>45331</v>
      </c>
      <c r="B288" s="34">
        <f>+'Key Dates'!$B$48-25</f>
        <v>45331</v>
      </c>
      <c r="C288" s="44" t="s">
        <v>305</v>
      </c>
      <c r="D288" s="27" t="s">
        <v>67</v>
      </c>
      <c r="E288" s="2" t="s">
        <v>66</v>
      </c>
      <c r="F288" s="2" t="s">
        <v>68</v>
      </c>
    </row>
    <row r="289" spans="1:6" ht="47.25" x14ac:dyDescent="0.25">
      <c r="A289" s="34">
        <f>+'Key Dates'!$B$48-25</f>
        <v>45331</v>
      </c>
      <c r="B289" s="34">
        <f>+'Key Dates'!$B$48-25</f>
        <v>45331</v>
      </c>
      <c r="C289" s="44" t="s">
        <v>305</v>
      </c>
      <c r="D289" s="27" t="s">
        <v>67</v>
      </c>
      <c r="E289" s="2" t="s">
        <v>18</v>
      </c>
      <c r="F289" s="2" t="s">
        <v>68</v>
      </c>
    </row>
    <row r="290" spans="1:6" ht="47.25" x14ac:dyDescent="0.25">
      <c r="A290" s="34">
        <f>+'Key Dates'!$B$48-25</f>
        <v>45331</v>
      </c>
      <c r="B290" s="34">
        <f>+'Key Dates'!$B$48-25</f>
        <v>45331</v>
      </c>
      <c r="C290" s="44" t="s">
        <v>305</v>
      </c>
      <c r="D290" s="27" t="s">
        <v>67</v>
      </c>
      <c r="E290" s="2" t="s">
        <v>19</v>
      </c>
      <c r="F290" s="2" t="s">
        <v>68</v>
      </c>
    </row>
    <row r="291" spans="1:6" ht="47.25" x14ac:dyDescent="0.25">
      <c r="A291" s="34">
        <f>+'Key Dates'!$B$48-25</f>
        <v>45331</v>
      </c>
      <c r="B291" s="34">
        <f>+'Key Dates'!$B$48-25</f>
        <v>45331</v>
      </c>
      <c r="C291" s="44" t="s">
        <v>305</v>
      </c>
      <c r="D291" s="27" t="s">
        <v>67</v>
      </c>
      <c r="E291" s="2" t="s">
        <v>20</v>
      </c>
      <c r="F291" s="2" t="s">
        <v>68</v>
      </c>
    </row>
    <row r="292" spans="1:6" ht="47.25" x14ac:dyDescent="0.25">
      <c r="A292" s="34">
        <f>+'Key Dates'!$B$48-25</f>
        <v>45331</v>
      </c>
      <c r="B292" s="34">
        <f>+'Key Dates'!$B$48-25</f>
        <v>45331</v>
      </c>
      <c r="C292" s="44" t="s">
        <v>305</v>
      </c>
      <c r="D292" s="27" t="s">
        <v>67</v>
      </c>
      <c r="E292" s="2" t="s">
        <v>30</v>
      </c>
      <c r="F292" s="2" t="s">
        <v>68</v>
      </c>
    </row>
    <row r="293" spans="1:6" ht="47.25" x14ac:dyDescent="0.25">
      <c r="A293" s="34">
        <f>+'Key Dates'!$B$48-25</f>
        <v>45331</v>
      </c>
      <c r="B293" s="34">
        <f>+'Key Dates'!$B$48-25</f>
        <v>45331</v>
      </c>
      <c r="C293" s="44" t="s">
        <v>305</v>
      </c>
      <c r="D293" s="27" t="s">
        <v>67</v>
      </c>
      <c r="E293" s="2" t="s">
        <v>21</v>
      </c>
      <c r="F293" s="2" t="s">
        <v>68</v>
      </c>
    </row>
    <row r="294" spans="1:6" ht="47.25" x14ac:dyDescent="0.25">
      <c r="A294" s="34">
        <f>+'Key Dates'!$B$48-25</f>
        <v>45331</v>
      </c>
      <c r="B294" s="34">
        <f>+'Key Dates'!$B$48-25</f>
        <v>45331</v>
      </c>
      <c r="C294" s="44" t="s">
        <v>310</v>
      </c>
      <c r="D294" s="27" t="s">
        <v>69</v>
      </c>
      <c r="E294" s="2" t="s">
        <v>17</v>
      </c>
      <c r="F294" s="2" t="s">
        <v>31</v>
      </c>
    </row>
    <row r="295" spans="1:6" ht="47.25" x14ac:dyDescent="0.25">
      <c r="A295" s="34">
        <f>+'Key Dates'!$B$48-25</f>
        <v>45331</v>
      </c>
      <c r="B295" s="34">
        <f>+'Key Dates'!$B$48-25</f>
        <v>45331</v>
      </c>
      <c r="C295" s="44" t="s">
        <v>310</v>
      </c>
      <c r="D295" s="27" t="s">
        <v>69</v>
      </c>
      <c r="E295" s="2" t="s">
        <v>18</v>
      </c>
      <c r="F295" s="2" t="s">
        <v>31</v>
      </c>
    </row>
    <row r="296" spans="1:6" ht="47.25" x14ac:dyDescent="0.25">
      <c r="A296" s="34">
        <f>+'Key Dates'!$B$48-25</f>
        <v>45331</v>
      </c>
      <c r="B296" s="34">
        <f>+'Key Dates'!$B$48-25</f>
        <v>45331</v>
      </c>
      <c r="C296" s="44" t="s">
        <v>310</v>
      </c>
      <c r="D296" s="27" t="s">
        <v>69</v>
      </c>
      <c r="E296" s="2" t="s">
        <v>19</v>
      </c>
      <c r="F296" s="2" t="s">
        <v>31</v>
      </c>
    </row>
    <row r="297" spans="1:6" ht="47.25" x14ac:dyDescent="0.25">
      <c r="A297" s="34">
        <f>+'Key Dates'!$B$48-25</f>
        <v>45331</v>
      </c>
      <c r="B297" s="34">
        <f>+'Key Dates'!$B$48-25</f>
        <v>45331</v>
      </c>
      <c r="C297" s="44" t="s">
        <v>310</v>
      </c>
      <c r="D297" s="27" t="s">
        <v>69</v>
      </c>
      <c r="E297" s="2" t="s">
        <v>20</v>
      </c>
      <c r="F297" s="2" t="s">
        <v>31</v>
      </c>
    </row>
    <row r="298" spans="1:6" ht="47.25" x14ac:dyDescent="0.25">
      <c r="A298" s="34">
        <f>+'Key Dates'!$B$48-25</f>
        <v>45331</v>
      </c>
      <c r="B298" s="34">
        <f>+'Key Dates'!$B$48-25</f>
        <v>45331</v>
      </c>
      <c r="C298" s="44" t="s">
        <v>310</v>
      </c>
      <c r="D298" s="27" t="s">
        <v>69</v>
      </c>
      <c r="E298" s="2" t="s">
        <v>30</v>
      </c>
      <c r="F298" s="2" t="s">
        <v>31</v>
      </c>
    </row>
    <row r="299" spans="1:6" ht="47.25" x14ac:dyDescent="0.25">
      <c r="A299" s="34">
        <f>+'Key Dates'!$B$48-25</f>
        <v>45331</v>
      </c>
      <c r="B299" s="34">
        <f>+'Key Dates'!$B$48-25</f>
        <v>45331</v>
      </c>
      <c r="C299" s="44" t="s">
        <v>310</v>
      </c>
      <c r="D299" s="27" t="s">
        <v>69</v>
      </c>
      <c r="E299" s="2" t="s">
        <v>21</v>
      </c>
      <c r="F299" s="2" t="s">
        <v>31</v>
      </c>
    </row>
    <row r="300" spans="1:6" ht="78.75" x14ac:dyDescent="0.25">
      <c r="A300" s="34">
        <f>+'Key Dates'!$B$37-60</f>
        <v>45331</v>
      </c>
      <c r="B300" s="34">
        <f>+'Key Dates'!$B$37-60</f>
        <v>45331</v>
      </c>
      <c r="C300" s="44" t="s">
        <v>419</v>
      </c>
      <c r="D300" s="27" t="s">
        <v>50</v>
      </c>
      <c r="E300" s="2" t="s">
        <v>201</v>
      </c>
      <c r="F300" s="2" t="s">
        <v>51</v>
      </c>
    </row>
    <row r="301" spans="1:6" ht="94.5" x14ac:dyDescent="0.25">
      <c r="A301" s="34">
        <f>+'Key Dates'!$B$37-60</f>
        <v>45331</v>
      </c>
      <c r="B301" s="34">
        <f>+'Key Dates'!$B$37-60</f>
        <v>45331</v>
      </c>
      <c r="C301" s="44" t="s">
        <v>682</v>
      </c>
      <c r="D301" s="35" t="s">
        <v>194</v>
      </c>
      <c r="E301" s="2" t="s">
        <v>201</v>
      </c>
      <c r="F301" s="2" t="s">
        <v>209</v>
      </c>
    </row>
    <row r="302" spans="1:6" ht="63" x14ac:dyDescent="0.25">
      <c r="A302" s="34">
        <f>+'Key Dates'!$B$6-32</f>
        <v>45331</v>
      </c>
      <c r="B302" s="34">
        <f>+'Key Dates'!$B$6-32</f>
        <v>45331</v>
      </c>
      <c r="C302" s="45" t="s">
        <v>683</v>
      </c>
      <c r="D302" s="35" t="s">
        <v>347</v>
      </c>
      <c r="E302" s="36" t="s">
        <v>17</v>
      </c>
      <c r="F302" s="36" t="s">
        <v>51</v>
      </c>
    </row>
    <row r="303" spans="1:6" ht="63" x14ac:dyDescent="0.25">
      <c r="A303" s="34">
        <f>+'Key Dates'!$B$6-32</f>
        <v>45331</v>
      </c>
      <c r="B303" s="34">
        <f>+'Key Dates'!$B$6-32</f>
        <v>45331</v>
      </c>
      <c r="C303" s="45" t="s">
        <v>683</v>
      </c>
      <c r="D303" s="35" t="s">
        <v>347</v>
      </c>
      <c r="E303" s="36" t="s">
        <v>18</v>
      </c>
      <c r="F303" s="36" t="s">
        <v>51</v>
      </c>
    </row>
    <row r="304" spans="1:6" ht="63" x14ac:dyDescent="0.25">
      <c r="A304" s="34">
        <f>+'Key Dates'!$B$6-32</f>
        <v>45331</v>
      </c>
      <c r="B304" s="34">
        <f>+'Key Dates'!$B$6-32</f>
        <v>45331</v>
      </c>
      <c r="C304" s="45" t="s">
        <v>683</v>
      </c>
      <c r="D304" s="35" t="s">
        <v>347</v>
      </c>
      <c r="E304" s="36" t="s">
        <v>30</v>
      </c>
      <c r="F304" s="36" t="s">
        <v>51</v>
      </c>
    </row>
    <row r="305" spans="1:6" ht="47.25" x14ac:dyDescent="0.25">
      <c r="A305" s="34">
        <f>+'Key Dates'!$B$6-32</f>
        <v>45331</v>
      </c>
      <c r="B305" s="34">
        <f>+'Key Dates'!$B$6-1</f>
        <v>45362</v>
      </c>
      <c r="C305" s="44" t="s">
        <v>300</v>
      </c>
      <c r="D305" s="27" t="s">
        <v>63</v>
      </c>
      <c r="E305" s="2" t="s">
        <v>17</v>
      </c>
      <c r="F305" s="2" t="s">
        <v>208</v>
      </c>
    </row>
    <row r="306" spans="1:6" ht="47.25" x14ac:dyDescent="0.25">
      <c r="A306" s="34">
        <f>+'Key Dates'!$B$6-32</f>
        <v>45331</v>
      </c>
      <c r="B306" s="34">
        <f>+'Key Dates'!$B$6-1</f>
        <v>45362</v>
      </c>
      <c r="C306" s="44" t="s">
        <v>300</v>
      </c>
      <c r="D306" s="27" t="s">
        <v>63</v>
      </c>
      <c r="E306" s="2" t="s">
        <v>18</v>
      </c>
      <c r="F306" s="2" t="s">
        <v>208</v>
      </c>
    </row>
    <row r="307" spans="1:6" ht="47.25" x14ac:dyDescent="0.25">
      <c r="A307" s="34">
        <f>+'Key Dates'!$B$6-32</f>
        <v>45331</v>
      </c>
      <c r="B307" s="34">
        <f>+'Key Dates'!$B$6-1</f>
        <v>45362</v>
      </c>
      <c r="C307" s="44" t="s">
        <v>300</v>
      </c>
      <c r="D307" s="27" t="s">
        <v>63</v>
      </c>
      <c r="E307" s="2" t="s">
        <v>30</v>
      </c>
      <c r="F307" s="2" t="s">
        <v>208</v>
      </c>
    </row>
    <row r="308" spans="1:6" ht="94.5" x14ac:dyDescent="0.25">
      <c r="A308" s="34">
        <f>+'Key Dates'!$B$6-32</f>
        <v>45331</v>
      </c>
      <c r="B308" s="34">
        <f>+'Key Dates'!$B$6-1</f>
        <v>45362</v>
      </c>
      <c r="C308" s="44" t="s">
        <v>301</v>
      </c>
      <c r="D308" s="27" t="s">
        <v>551</v>
      </c>
      <c r="E308" s="2" t="s">
        <v>17</v>
      </c>
      <c r="F308" s="2" t="s">
        <v>208</v>
      </c>
    </row>
    <row r="309" spans="1:6" ht="94.5" x14ac:dyDescent="0.25">
      <c r="A309" s="34">
        <f>+'Key Dates'!$B$6-32</f>
        <v>45331</v>
      </c>
      <c r="B309" s="34">
        <f>+'Key Dates'!$B$6-1</f>
        <v>45362</v>
      </c>
      <c r="C309" s="44" t="s">
        <v>301</v>
      </c>
      <c r="D309" s="27" t="s">
        <v>551</v>
      </c>
      <c r="E309" s="2" t="s">
        <v>18</v>
      </c>
      <c r="F309" s="2" t="s">
        <v>208</v>
      </c>
    </row>
    <row r="310" spans="1:6" ht="94.5" x14ac:dyDescent="0.25">
      <c r="A310" s="34">
        <f>+'Key Dates'!$B$6-32</f>
        <v>45331</v>
      </c>
      <c r="B310" s="34">
        <f>+'Key Dates'!$B$6-1</f>
        <v>45362</v>
      </c>
      <c r="C310" s="44" t="s">
        <v>301</v>
      </c>
      <c r="D310" s="27" t="s">
        <v>551</v>
      </c>
      <c r="E310" s="2" t="s">
        <v>30</v>
      </c>
      <c r="F310" s="2" t="s">
        <v>208</v>
      </c>
    </row>
    <row r="311" spans="1:6" ht="110.25" x14ac:dyDescent="0.25">
      <c r="A311" s="34">
        <f>+'Key Dates'!$B$6-32</f>
        <v>45331</v>
      </c>
      <c r="B311" s="34">
        <f>+'Key Dates'!$B$6-1</f>
        <v>45362</v>
      </c>
      <c r="C311" s="44" t="s">
        <v>302</v>
      </c>
      <c r="D311" s="27" t="s">
        <v>64</v>
      </c>
      <c r="E311" s="2" t="s">
        <v>17</v>
      </c>
      <c r="F311" s="2" t="s">
        <v>208</v>
      </c>
    </row>
    <row r="312" spans="1:6" ht="110.25" x14ac:dyDescent="0.25">
      <c r="A312" s="34">
        <f>+'Key Dates'!$B$6-32</f>
        <v>45331</v>
      </c>
      <c r="B312" s="34">
        <f>+'Key Dates'!$B$6-1</f>
        <v>45362</v>
      </c>
      <c r="C312" s="44" t="s">
        <v>302</v>
      </c>
      <c r="D312" s="27" t="s">
        <v>64</v>
      </c>
      <c r="E312" s="2" t="s">
        <v>18</v>
      </c>
      <c r="F312" s="2" t="s">
        <v>208</v>
      </c>
    </row>
    <row r="313" spans="1:6" ht="110.25" x14ac:dyDescent="0.25">
      <c r="A313" s="34">
        <f>+'Key Dates'!$B$6-32</f>
        <v>45331</v>
      </c>
      <c r="B313" s="34">
        <f>+'Key Dates'!$B$6-1</f>
        <v>45362</v>
      </c>
      <c r="C313" s="44" t="s">
        <v>302</v>
      </c>
      <c r="D313" s="27" t="s">
        <v>64</v>
      </c>
      <c r="E313" s="2" t="s">
        <v>30</v>
      </c>
      <c r="F313" s="2" t="s">
        <v>208</v>
      </c>
    </row>
    <row r="314" spans="1:6" ht="38.25" x14ac:dyDescent="0.25">
      <c r="A314" s="34">
        <f>+'Key Dates'!$B$4</f>
        <v>45334</v>
      </c>
      <c r="B314" s="34">
        <f>+'Key Dates'!$B$4</f>
        <v>45334</v>
      </c>
      <c r="C314" s="44" t="s">
        <v>270</v>
      </c>
      <c r="D314" s="27" t="s">
        <v>212</v>
      </c>
      <c r="E314" s="2" t="s">
        <v>17</v>
      </c>
      <c r="F314" s="2" t="s">
        <v>86</v>
      </c>
    </row>
    <row r="315" spans="1:6" ht="38.25" x14ac:dyDescent="0.25">
      <c r="A315" s="34">
        <f>+'Key Dates'!$B$4</f>
        <v>45334</v>
      </c>
      <c r="B315" s="34">
        <f>+'Key Dates'!$B$4</f>
        <v>45334</v>
      </c>
      <c r="C315" s="44" t="s">
        <v>270</v>
      </c>
      <c r="D315" s="27" t="s">
        <v>212</v>
      </c>
      <c r="E315" s="2" t="s">
        <v>27</v>
      </c>
      <c r="F315" s="2" t="s">
        <v>86</v>
      </c>
    </row>
    <row r="316" spans="1:6" ht="38.25" x14ac:dyDescent="0.25">
      <c r="A316" s="34">
        <f>+'Key Dates'!$B$4</f>
        <v>45334</v>
      </c>
      <c r="B316" s="34">
        <f>+'Key Dates'!$B$4</f>
        <v>45334</v>
      </c>
      <c r="C316" s="44" t="s">
        <v>270</v>
      </c>
      <c r="D316" s="27" t="s">
        <v>212</v>
      </c>
      <c r="E316" s="2" t="s">
        <v>55</v>
      </c>
      <c r="F316" s="2" t="s">
        <v>86</v>
      </c>
    </row>
    <row r="317" spans="1:6" ht="38.25" x14ac:dyDescent="0.25">
      <c r="A317" s="34">
        <f>+'Key Dates'!$B$4</f>
        <v>45334</v>
      </c>
      <c r="B317" s="34">
        <f>+'Key Dates'!$B$4</f>
        <v>45334</v>
      </c>
      <c r="C317" s="44" t="s">
        <v>270</v>
      </c>
      <c r="D317" s="27" t="s">
        <v>212</v>
      </c>
      <c r="E317" s="2" t="s">
        <v>18</v>
      </c>
      <c r="F317" s="2" t="s">
        <v>86</v>
      </c>
    </row>
    <row r="318" spans="1:6" ht="110.25" x14ac:dyDescent="0.25">
      <c r="A318" s="34">
        <f>+'Key Dates'!$B$48-22</f>
        <v>45334</v>
      </c>
      <c r="B318" s="34">
        <f>+'Key Dates'!$B$48-22</f>
        <v>45334</v>
      </c>
      <c r="C318" s="44" t="s">
        <v>318</v>
      </c>
      <c r="D318" s="27" t="s">
        <v>71</v>
      </c>
      <c r="E318" s="2" t="s">
        <v>17</v>
      </c>
      <c r="F318" s="2" t="s">
        <v>39</v>
      </c>
    </row>
    <row r="319" spans="1:6" ht="110.25" x14ac:dyDescent="0.25">
      <c r="A319" s="34">
        <f>+'Key Dates'!$B$48-22</f>
        <v>45334</v>
      </c>
      <c r="B319" s="34">
        <f>+'Key Dates'!$B$48-22</f>
        <v>45334</v>
      </c>
      <c r="C319" s="44" t="s">
        <v>318</v>
      </c>
      <c r="D319" s="27" t="s">
        <v>71</v>
      </c>
      <c r="E319" s="2" t="s">
        <v>18</v>
      </c>
      <c r="F319" s="2" t="s">
        <v>39</v>
      </c>
    </row>
    <row r="320" spans="1:6" ht="110.25" x14ac:dyDescent="0.25">
      <c r="A320" s="34">
        <f>+'Key Dates'!$B$48-22</f>
        <v>45334</v>
      </c>
      <c r="B320" s="34">
        <f>+'Key Dates'!$B$48-22</f>
        <v>45334</v>
      </c>
      <c r="C320" s="44" t="s">
        <v>318</v>
      </c>
      <c r="D320" s="27" t="s">
        <v>71</v>
      </c>
      <c r="E320" s="2" t="s">
        <v>19</v>
      </c>
      <c r="F320" s="2" t="s">
        <v>39</v>
      </c>
    </row>
    <row r="321" spans="1:6" ht="110.25" x14ac:dyDescent="0.25">
      <c r="A321" s="34">
        <f>+'Key Dates'!$B$48-22</f>
        <v>45334</v>
      </c>
      <c r="B321" s="34">
        <f>+'Key Dates'!$B$48-22</f>
        <v>45334</v>
      </c>
      <c r="C321" s="44" t="s">
        <v>318</v>
      </c>
      <c r="D321" s="27" t="s">
        <v>71</v>
      </c>
      <c r="E321" s="2" t="s">
        <v>20</v>
      </c>
      <c r="F321" s="2" t="s">
        <v>39</v>
      </c>
    </row>
    <row r="322" spans="1:6" ht="110.25" x14ac:dyDescent="0.25">
      <c r="A322" s="34">
        <f>+'Key Dates'!$B$48-22</f>
        <v>45334</v>
      </c>
      <c r="B322" s="34">
        <f>+'Key Dates'!$B$48-22</f>
        <v>45334</v>
      </c>
      <c r="C322" s="44" t="s">
        <v>318</v>
      </c>
      <c r="D322" s="27" t="s">
        <v>71</v>
      </c>
      <c r="E322" s="2" t="s">
        <v>30</v>
      </c>
      <c r="F322" s="2" t="s">
        <v>39</v>
      </c>
    </row>
    <row r="323" spans="1:6" ht="110.25" x14ac:dyDescent="0.25">
      <c r="A323" s="34">
        <f>+'Key Dates'!$B$48-22</f>
        <v>45334</v>
      </c>
      <c r="B323" s="34">
        <f>+'Key Dates'!$B$48-22</f>
        <v>45334</v>
      </c>
      <c r="C323" s="44" t="s">
        <v>318</v>
      </c>
      <c r="D323" s="27" t="s">
        <v>71</v>
      </c>
      <c r="E323" s="2" t="s">
        <v>21</v>
      </c>
      <c r="F323" s="2" t="s">
        <v>39</v>
      </c>
    </row>
    <row r="324" spans="1:6" ht="63" x14ac:dyDescent="0.25">
      <c r="A324" s="34">
        <f>+'Key Dates'!$B$48-21</f>
        <v>45335</v>
      </c>
      <c r="B324" s="34">
        <f>+'Key Dates'!$B$48-21</f>
        <v>45335</v>
      </c>
      <c r="C324" s="44" t="s">
        <v>324</v>
      </c>
      <c r="D324" s="27" t="s">
        <v>72</v>
      </c>
      <c r="E324" s="2" t="s">
        <v>17</v>
      </c>
      <c r="F324" s="2" t="s">
        <v>210</v>
      </c>
    </row>
    <row r="325" spans="1:6" ht="63" x14ac:dyDescent="0.25">
      <c r="A325" s="34">
        <f>+'Key Dates'!$B$48-21</f>
        <v>45335</v>
      </c>
      <c r="B325" s="34">
        <f>+'Key Dates'!$B$48-21</f>
        <v>45335</v>
      </c>
      <c r="C325" s="44" t="s">
        <v>324</v>
      </c>
      <c r="D325" s="27" t="s">
        <v>72</v>
      </c>
      <c r="E325" s="2" t="s">
        <v>55</v>
      </c>
      <c r="F325" s="2" t="s">
        <v>210</v>
      </c>
    </row>
    <row r="326" spans="1:6" ht="63" x14ac:dyDescent="0.25">
      <c r="A326" s="34">
        <f>+'Key Dates'!$B$48-21</f>
        <v>45335</v>
      </c>
      <c r="B326" s="34">
        <f>+'Key Dates'!$B$48-21</f>
        <v>45335</v>
      </c>
      <c r="C326" s="44" t="s">
        <v>324</v>
      </c>
      <c r="D326" s="27" t="s">
        <v>72</v>
      </c>
      <c r="E326" s="2" t="s">
        <v>66</v>
      </c>
      <c r="F326" s="2" t="s">
        <v>210</v>
      </c>
    </row>
    <row r="327" spans="1:6" ht="63" x14ac:dyDescent="0.25">
      <c r="A327" s="34">
        <f>+'Key Dates'!$B$48-21</f>
        <v>45335</v>
      </c>
      <c r="B327" s="34">
        <f>+'Key Dates'!$B$48-21</f>
        <v>45335</v>
      </c>
      <c r="C327" s="44" t="s">
        <v>324</v>
      </c>
      <c r="D327" s="27" t="s">
        <v>72</v>
      </c>
      <c r="E327" s="2" t="s">
        <v>18</v>
      </c>
      <c r="F327" s="2" t="s">
        <v>210</v>
      </c>
    </row>
    <row r="328" spans="1:6" ht="63" x14ac:dyDescent="0.25">
      <c r="A328" s="34">
        <f>+'Key Dates'!$B$48-21</f>
        <v>45335</v>
      </c>
      <c r="B328" s="34">
        <f>+'Key Dates'!$B$48-21</f>
        <v>45335</v>
      </c>
      <c r="C328" s="44" t="s">
        <v>324</v>
      </c>
      <c r="D328" s="27" t="s">
        <v>72</v>
      </c>
      <c r="E328" s="2" t="s">
        <v>19</v>
      </c>
      <c r="F328" s="2" t="s">
        <v>210</v>
      </c>
    </row>
    <row r="329" spans="1:6" ht="63" x14ac:dyDescent="0.25">
      <c r="A329" s="34">
        <f>+'Key Dates'!$B$48-21</f>
        <v>45335</v>
      </c>
      <c r="B329" s="34">
        <f>+'Key Dates'!$B$48-21</f>
        <v>45335</v>
      </c>
      <c r="C329" s="44" t="s">
        <v>324</v>
      </c>
      <c r="D329" s="27" t="s">
        <v>72</v>
      </c>
      <c r="E329" s="2" t="s">
        <v>20</v>
      </c>
      <c r="F329" s="2" t="s">
        <v>210</v>
      </c>
    </row>
    <row r="330" spans="1:6" ht="63" x14ac:dyDescent="0.25">
      <c r="A330" s="34">
        <f>+'Key Dates'!$B$48-21</f>
        <v>45335</v>
      </c>
      <c r="B330" s="34">
        <f>+'Key Dates'!$B$48-21</f>
        <v>45335</v>
      </c>
      <c r="C330" s="44" t="s">
        <v>324</v>
      </c>
      <c r="D330" s="27" t="s">
        <v>72</v>
      </c>
      <c r="E330" s="2" t="s">
        <v>30</v>
      </c>
      <c r="F330" s="2" t="s">
        <v>210</v>
      </c>
    </row>
    <row r="331" spans="1:6" ht="63" x14ac:dyDescent="0.25">
      <c r="A331" s="34">
        <f>+'Key Dates'!$B$48-21</f>
        <v>45335</v>
      </c>
      <c r="B331" s="34">
        <f>+'Key Dates'!$B$48-21</f>
        <v>45335</v>
      </c>
      <c r="C331" s="44" t="s">
        <v>324</v>
      </c>
      <c r="D331" s="27" t="s">
        <v>72</v>
      </c>
      <c r="E331" s="2" t="s">
        <v>21</v>
      </c>
      <c r="F331" s="2" t="s">
        <v>210</v>
      </c>
    </row>
    <row r="332" spans="1:6" ht="204" x14ac:dyDescent="0.25">
      <c r="A332" s="34">
        <f>+'Key Dates'!$B$35</f>
        <v>45335</v>
      </c>
      <c r="B332" s="34">
        <f>+'Key Dates'!$B$35</f>
        <v>45335</v>
      </c>
      <c r="C332" s="47" t="s">
        <v>684</v>
      </c>
      <c r="D332" s="37" t="s">
        <v>198</v>
      </c>
      <c r="E332" s="38" t="s">
        <v>199</v>
      </c>
      <c r="F332" s="38" t="s">
        <v>24</v>
      </c>
    </row>
    <row r="333" spans="1:6" ht="204" x14ac:dyDescent="0.25">
      <c r="A333" s="34">
        <f>+'Key Dates'!$B$35</f>
        <v>45335</v>
      </c>
      <c r="B333" s="34">
        <f>+'Key Dates'!$B$35</f>
        <v>45335</v>
      </c>
      <c r="C333" s="47" t="s">
        <v>685</v>
      </c>
      <c r="D333" s="37" t="s">
        <v>552</v>
      </c>
      <c r="E333" s="38" t="s">
        <v>199</v>
      </c>
      <c r="F333" s="38" t="s">
        <v>24</v>
      </c>
    </row>
    <row r="334" spans="1:6" ht="141.75" x14ac:dyDescent="0.25">
      <c r="A334" s="34">
        <f>+'Key Dates'!$B$35</f>
        <v>45335</v>
      </c>
      <c r="B334" s="34">
        <f>+'Key Dates'!$B$35</f>
        <v>45335</v>
      </c>
      <c r="C334" s="47" t="s">
        <v>686</v>
      </c>
      <c r="D334" s="37" t="s">
        <v>553</v>
      </c>
      <c r="E334" s="38" t="s">
        <v>199</v>
      </c>
      <c r="F334" s="38" t="s">
        <v>24</v>
      </c>
    </row>
    <row r="335" spans="1:6" ht="94.5" x14ac:dyDescent="0.25">
      <c r="A335" s="34">
        <f>+'Key Dates'!$B$35</f>
        <v>45335</v>
      </c>
      <c r="B335" s="34">
        <f>+'Key Dates'!$B$35</f>
        <v>45335</v>
      </c>
      <c r="C335" s="47" t="s">
        <v>687</v>
      </c>
      <c r="D335" s="37" t="s">
        <v>200</v>
      </c>
      <c r="E335" s="38" t="s">
        <v>199</v>
      </c>
      <c r="F335" s="38" t="s">
        <v>24</v>
      </c>
    </row>
    <row r="336" spans="1:6" ht="157.5" x14ac:dyDescent="0.25">
      <c r="A336" s="34">
        <f>+'Key Dates'!$B$35</f>
        <v>45335</v>
      </c>
      <c r="B336" s="34">
        <f>+'Key Dates'!$B$35</f>
        <v>45335</v>
      </c>
      <c r="C336" s="47" t="s">
        <v>688</v>
      </c>
      <c r="D336" s="37" t="s">
        <v>554</v>
      </c>
      <c r="E336" s="38" t="s">
        <v>199</v>
      </c>
      <c r="F336" s="38" t="s">
        <v>24</v>
      </c>
    </row>
    <row r="337" spans="1:6" ht="94.5" x14ac:dyDescent="0.25">
      <c r="A337" s="34">
        <f>+'Key Dates'!$B$48-20</f>
        <v>45336</v>
      </c>
      <c r="B337" s="34">
        <f>+'Key Dates'!$B$48-20</f>
        <v>45336</v>
      </c>
      <c r="C337" s="45" t="s">
        <v>643</v>
      </c>
      <c r="D337" s="35" t="s">
        <v>352</v>
      </c>
      <c r="E337" s="36" t="s">
        <v>17</v>
      </c>
      <c r="F337" s="36" t="s">
        <v>68</v>
      </c>
    </row>
    <row r="338" spans="1:6" ht="94.5" x14ac:dyDescent="0.25">
      <c r="A338" s="34">
        <f>+'Key Dates'!$B$48-20</f>
        <v>45336</v>
      </c>
      <c r="B338" s="34">
        <f>+'Key Dates'!$B$48-20</f>
        <v>45336</v>
      </c>
      <c r="C338" s="45" t="s">
        <v>643</v>
      </c>
      <c r="D338" s="35" t="s">
        <v>352</v>
      </c>
      <c r="E338" s="36" t="s">
        <v>18</v>
      </c>
      <c r="F338" s="36" t="s">
        <v>68</v>
      </c>
    </row>
    <row r="339" spans="1:6" ht="94.5" x14ac:dyDescent="0.25">
      <c r="A339" s="34">
        <f>+'Key Dates'!$B$48-20</f>
        <v>45336</v>
      </c>
      <c r="B339" s="34">
        <f>+'Key Dates'!$B$48-20</f>
        <v>45336</v>
      </c>
      <c r="C339" s="45" t="s">
        <v>643</v>
      </c>
      <c r="D339" s="35" t="s">
        <v>352</v>
      </c>
      <c r="E339" s="36" t="s">
        <v>19</v>
      </c>
      <c r="F339" s="36" t="s">
        <v>68</v>
      </c>
    </row>
    <row r="340" spans="1:6" ht="94.5" x14ac:dyDescent="0.25">
      <c r="A340" s="34">
        <f>+'Key Dates'!$B$48-20</f>
        <v>45336</v>
      </c>
      <c r="B340" s="34">
        <f>+'Key Dates'!$B$48-20</f>
        <v>45336</v>
      </c>
      <c r="C340" s="45" t="s">
        <v>643</v>
      </c>
      <c r="D340" s="35" t="s">
        <v>352</v>
      </c>
      <c r="E340" s="36" t="s">
        <v>20</v>
      </c>
      <c r="F340" s="36" t="s">
        <v>68</v>
      </c>
    </row>
    <row r="341" spans="1:6" ht="94.5" x14ac:dyDescent="0.25">
      <c r="A341" s="34">
        <f>+'Key Dates'!$B$48-20</f>
        <v>45336</v>
      </c>
      <c r="B341" s="34">
        <f>+'Key Dates'!$B$48-20</f>
        <v>45336</v>
      </c>
      <c r="C341" s="45" t="s">
        <v>643</v>
      </c>
      <c r="D341" s="35" t="s">
        <v>352</v>
      </c>
      <c r="E341" s="36" t="s">
        <v>30</v>
      </c>
      <c r="F341" s="36" t="s">
        <v>68</v>
      </c>
    </row>
    <row r="342" spans="1:6" ht="94.5" x14ac:dyDescent="0.25">
      <c r="A342" s="34">
        <f>+'Key Dates'!$B$48-20</f>
        <v>45336</v>
      </c>
      <c r="B342" s="34">
        <f>+'Key Dates'!$B$48-20</f>
        <v>45336</v>
      </c>
      <c r="C342" s="45" t="s">
        <v>643</v>
      </c>
      <c r="D342" s="35" t="s">
        <v>352</v>
      </c>
      <c r="E342" s="36" t="s">
        <v>21</v>
      </c>
      <c r="F342" s="36" t="s">
        <v>68</v>
      </c>
    </row>
    <row r="343" spans="1:6" ht="78.75" x14ac:dyDescent="0.25">
      <c r="A343" s="34">
        <f>+'Key Dates'!$B$48-20</f>
        <v>45336</v>
      </c>
      <c r="B343" s="34">
        <f>+'Key Dates'!$B$48-20</f>
        <v>45336</v>
      </c>
      <c r="C343" s="44" t="s">
        <v>328</v>
      </c>
      <c r="D343" s="27" t="s">
        <v>73</v>
      </c>
      <c r="E343" s="2" t="s">
        <v>17</v>
      </c>
      <c r="F343" s="2" t="s">
        <v>210</v>
      </c>
    </row>
    <row r="344" spans="1:6" ht="78.75" x14ac:dyDescent="0.25">
      <c r="A344" s="34">
        <f>+'Key Dates'!$B$48-20</f>
        <v>45336</v>
      </c>
      <c r="B344" s="34">
        <f>+'Key Dates'!$B$48-20</f>
        <v>45336</v>
      </c>
      <c r="C344" s="44" t="s">
        <v>328</v>
      </c>
      <c r="D344" s="27" t="s">
        <v>73</v>
      </c>
      <c r="E344" s="2" t="s">
        <v>18</v>
      </c>
      <c r="F344" s="2" t="s">
        <v>210</v>
      </c>
    </row>
    <row r="345" spans="1:6" ht="78.75" x14ac:dyDescent="0.25">
      <c r="A345" s="34">
        <f>+'Key Dates'!$B$48-20</f>
        <v>45336</v>
      </c>
      <c r="B345" s="34">
        <f>+'Key Dates'!$B$48-20</f>
        <v>45336</v>
      </c>
      <c r="C345" s="44" t="s">
        <v>328</v>
      </c>
      <c r="D345" s="27" t="s">
        <v>73</v>
      </c>
      <c r="E345" s="2" t="s">
        <v>19</v>
      </c>
      <c r="F345" s="2" t="s">
        <v>210</v>
      </c>
    </row>
    <row r="346" spans="1:6" ht="78.75" x14ac:dyDescent="0.25">
      <c r="A346" s="34">
        <f>+'Key Dates'!$B$48-20</f>
        <v>45336</v>
      </c>
      <c r="B346" s="34">
        <f>+'Key Dates'!$B$48-20</f>
        <v>45336</v>
      </c>
      <c r="C346" s="44" t="s">
        <v>328</v>
      </c>
      <c r="D346" s="27" t="s">
        <v>73</v>
      </c>
      <c r="E346" s="2" t="s">
        <v>20</v>
      </c>
      <c r="F346" s="2" t="s">
        <v>210</v>
      </c>
    </row>
    <row r="347" spans="1:6" ht="78.75" x14ac:dyDescent="0.25">
      <c r="A347" s="34">
        <f>+'Key Dates'!$B$48-20</f>
        <v>45336</v>
      </c>
      <c r="B347" s="34">
        <f>+'Key Dates'!$B$48-20</f>
        <v>45336</v>
      </c>
      <c r="C347" s="44" t="s">
        <v>328</v>
      </c>
      <c r="D347" s="27" t="s">
        <v>73</v>
      </c>
      <c r="E347" s="2" t="s">
        <v>30</v>
      </c>
      <c r="F347" s="2" t="s">
        <v>210</v>
      </c>
    </row>
    <row r="348" spans="1:6" ht="78.75" x14ac:dyDescent="0.25">
      <c r="A348" s="34">
        <f>+'Key Dates'!$B$48-20</f>
        <v>45336</v>
      </c>
      <c r="B348" s="34">
        <f>+'Key Dates'!$B$48-20</f>
        <v>45336</v>
      </c>
      <c r="C348" s="44" t="s">
        <v>328</v>
      </c>
      <c r="D348" s="27" t="s">
        <v>73</v>
      </c>
      <c r="E348" s="2" t="s">
        <v>21</v>
      </c>
      <c r="F348" s="2" t="s">
        <v>210</v>
      </c>
    </row>
    <row r="349" spans="1:6" ht="173.25" x14ac:dyDescent="0.25">
      <c r="A349" s="34">
        <f>+'Key Dates'!$B$48-20</f>
        <v>45336</v>
      </c>
      <c r="B349" s="34">
        <f>+'Key Dates'!$B$48-4</f>
        <v>45352</v>
      </c>
      <c r="C349" s="45" t="s">
        <v>689</v>
      </c>
      <c r="D349" s="35" t="s">
        <v>133</v>
      </c>
      <c r="E349" s="36" t="s">
        <v>17</v>
      </c>
      <c r="F349" s="36" t="s">
        <v>210</v>
      </c>
    </row>
    <row r="350" spans="1:6" ht="173.25" x14ac:dyDescent="0.25">
      <c r="A350" s="34">
        <f>+'Key Dates'!$B$48-20</f>
        <v>45336</v>
      </c>
      <c r="B350" s="34">
        <f>+'Key Dates'!$B$48-4</f>
        <v>45352</v>
      </c>
      <c r="C350" s="45" t="s">
        <v>689</v>
      </c>
      <c r="D350" s="35" t="s">
        <v>133</v>
      </c>
      <c r="E350" s="36" t="s">
        <v>18</v>
      </c>
      <c r="F350" s="36" t="s">
        <v>210</v>
      </c>
    </row>
    <row r="351" spans="1:6" ht="173.25" x14ac:dyDescent="0.25">
      <c r="A351" s="34">
        <f>+'Key Dates'!$B$48-20</f>
        <v>45336</v>
      </c>
      <c r="B351" s="34">
        <f>+'Key Dates'!$B$48-4</f>
        <v>45352</v>
      </c>
      <c r="C351" s="45" t="s">
        <v>689</v>
      </c>
      <c r="D351" s="35" t="s">
        <v>133</v>
      </c>
      <c r="E351" s="36" t="s">
        <v>19</v>
      </c>
      <c r="F351" s="36" t="s">
        <v>210</v>
      </c>
    </row>
    <row r="352" spans="1:6" ht="173.25" x14ac:dyDescent="0.25">
      <c r="A352" s="34">
        <f>+'Key Dates'!$B$48-20</f>
        <v>45336</v>
      </c>
      <c r="B352" s="34">
        <f>+'Key Dates'!$B$48-4</f>
        <v>45352</v>
      </c>
      <c r="C352" s="45" t="s">
        <v>689</v>
      </c>
      <c r="D352" s="35" t="s">
        <v>133</v>
      </c>
      <c r="E352" s="36" t="s">
        <v>20</v>
      </c>
      <c r="F352" s="36" t="s">
        <v>210</v>
      </c>
    </row>
    <row r="353" spans="1:6" ht="173.25" x14ac:dyDescent="0.25">
      <c r="A353" s="34">
        <f>+'Key Dates'!$B$48-20</f>
        <v>45336</v>
      </c>
      <c r="B353" s="34">
        <f>+'Key Dates'!$B$48-4</f>
        <v>45352</v>
      </c>
      <c r="C353" s="45" t="s">
        <v>689</v>
      </c>
      <c r="D353" s="35" t="s">
        <v>133</v>
      </c>
      <c r="E353" s="36" t="s">
        <v>30</v>
      </c>
      <c r="F353" s="36" t="s">
        <v>210</v>
      </c>
    </row>
    <row r="354" spans="1:6" ht="173.25" x14ac:dyDescent="0.25">
      <c r="A354" s="34">
        <f>+'Key Dates'!$B$48-20</f>
        <v>45336</v>
      </c>
      <c r="B354" s="34">
        <f>+'Key Dates'!$B$48-4</f>
        <v>45352</v>
      </c>
      <c r="C354" s="45" t="s">
        <v>689</v>
      </c>
      <c r="D354" s="35" t="s">
        <v>133</v>
      </c>
      <c r="E354" s="36" t="s">
        <v>21</v>
      </c>
      <c r="F354" s="36" t="s">
        <v>210</v>
      </c>
    </row>
    <row r="355" spans="1:6" ht="78.75" x14ac:dyDescent="0.25">
      <c r="A355" s="34">
        <f>+'Key Dates'!$B$48-20</f>
        <v>45336</v>
      </c>
      <c r="B355" s="34">
        <f>+'Key Dates'!$B$48-1</f>
        <v>45355</v>
      </c>
      <c r="C355" s="44" t="s">
        <v>339</v>
      </c>
      <c r="D355" s="27" t="s">
        <v>134</v>
      </c>
      <c r="E355" s="2" t="s">
        <v>17</v>
      </c>
      <c r="F355" s="2" t="s">
        <v>210</v>
      </c>
    </row>
    <row r="356" spans="1:6" ht="78.75" x14ac:dyDescent="0.25">
      <c r="A356" s="34">
        <f>+'Key Dates'!$B$48-20</f>
        <v>45336</v>
      </c>
      <c r="B356" s="34">
        <f>+'Key Dates'!$B$48-1</f>
        <v>45355</v>
      </c>
      <c r="C356" s="44" t="s">
        <v>339</v>
      </c>
      <c r="D356" s="27" t="s">
        <v>134</v>
      </c>
      <c r="E356" s="2" t="s">
        <v>18</v>
      </c>
      <c r="F356" s="2" t="s">
        <v>210</v>
      </c>
    </row>
    <row r="357" spans="1:6" ht="78.75" x14ac:dyDescent="0.25">
      <c r="A357" s="34">
        <f>+'Key Dates'!$B$48-20</f>
        <v>45336</v>
      </c>
      <c r="B357" s="34">
        <f>+'Key Dates'!$B$48-1</f>
        <v>45355</v>
      </c>
      <c r="C357" s="44" t="s">
        <v>339</v>
      </c>
      <c r="D357" s="27" t="s">
        <v>134</v>
      </c>
      <c r="E357" s="2" t="s">
        <v>19</v>
      </c>
      <c r="F357" s="2" t="s">
        <v>210</v>
      </c>
    </row>
    <row r="358" spans="1:6" ht="78.75" x14ac:dyDescent="0.25">
      <c r="A358" s="34">
        <f>+'Key Dates'!$B$48-20</f>
        <v>45336</v>
      </c>
      <c r="B358" s="34">
        <f>+'Key Dates'!$B$48-1</f>
        <v>45355</v>
      </c>
      <c r="C358" s="44" t="s">
        <v>339</v>
      </c>
      <c r="D358" s="27" t="s">
        <v>134</v>
      </c>
      <c r="E358" s="2" t="s">
        <v>20</v>
      </c>
      <c r="F358" s="2" t="s">
        <v>210</v>
      </c>
    </row>
    <row r="359" spans="1:6" ht="78.75" x14ac:dyDescent="0.25">
      <c r="A359" s="34">
        <f>+'Key Dates'!$B$48-20</f>
        <v>45336</v>
      </c>
      <c r="B359" s="34">
        <f>+'Key Dates'!$B$48-1</f>
        <v>45355</v>
      </c>
      <c r="C359" s="44" t="s">
        <v>339</v>
      </c>
      <c r="D359" s="27" t="s">
        <v>134</v>
      </c>
      <c r="E359" s="2" t="s">
        <v>30</v>
      </c>
      <c r="F359" s="2" t="s">
        <v>210</v>
      </c>
    </row>
    <row r="360" spans="1:6" ht="78.75" x14ac:dyDescent="0.25">
      <c r="A360" s="34">
        <f>+'Key Dates'!$B$48-20</f>
        <v>45336</v>
      </c>
      <c r="B360" s="34">
        <f>+'Key Dates'!$B$48-1</f>
        <v>45355</v>
      </c>
      <c r="C360" s="44" t="s">
        <v>339</v>
      </c>
      <c r="D360" s="27" t="s">
        <v>134</v>
      </c>
      <c r="E360" s="2" t="s">
        <v>21</v>
      </c>
      <c r="F360" s="2" t="s">
        <v>210</v>
      </c>
    </row>
    <row r="361" spans="1:6" ht="47.25" x14ac:dyDescent="0.25">
      <c r="A361" s="34">
        <v>45337</v>
      </c>
      <c r="B361" s="34">
        <v>45337</v>
      </c>
      <c r="C361" s="44" t="s">
        <v>317</v>
      </c>
      <c r="D361" s="27" t="s">
        <v>70</v>
      </c>
      <c r="E361" s="2" t="s">
        <v>17</v>
      </c>
      <c r="F361" s="2" t="s">
        <v>210</v>
      </c>
    </row>
    <row r="362" spans="1:6" ht="47.25" x14ac:dyDescent="0.25">
      <c r="A362" s="34">
        <v>45337</v>
      </c>
      <c r="B362" s="34">
        <v>45337</v>
      </c>
      <c r="C362" s="44" t="s">
        <v>317</v>
      </c>
      <c r="D362" s="27" t="s">
        <v>70</v>
      </c>
      <c r="E362" s="2" t="s">
        <v>55</v>
      </c>
      <c r="F362" s="2" t="s">
        <v>210</v>
      </c>
    </row>
    <row r="363" spans="1:6" ht="47.25" x14ac:dyDescent="0.25">
      <c r="A363" s="34">
        <v>45337</v>
      </c>
      <c r="B363" s="34">
        <v>45337</v>
      </c>
      <c r="C363" s="44" t="s">
        <v>317</v>
      </c>
      <c r="D363" s="27" t="s">
        <v>70</v>
      </c>
      <c r="E363" s="2" t="s">
        <v>66</v>
      </c>
      <c r="F363" s="2" t="s">
        <v>210</v>
      </c>
    </row>
    <row r="364" spans="1:6" ht="47.25" x14ac:dyDescent="0.25">
      <c r="A364" s="34">
        <v>45337</v>
      </c>
      <c r="B364" s="34">
        <v>45337</v>
      </c>
      <c r="C364" s="44" t="s">
        <v>317</v>
      </c>
      <c r="D364" s="27" t="s">
        <v>70</v>
      </c>
      <c r="E364" s="2" t="s">
        <v>18</v>
      </c>
      <c r="F364" s="2" t="s">
        <v>210</v>
      </c>
    </row>
    <row r="365" spans="1:6" ht="47.25" x14ac:dyDescent="0.25">
      <c r="A365" s="34">
        <v>45337</v>
      </c>
      <c r="B365" s="34">
        <v>45337</v>
      </c>
      <c r="C365" s="44" t="s">
        <v>317</v>
      </c>
      <c r="D365" s="27" t="s">
        <v>70</v>
      </c>
      <c r="E365" s="2" t="s">
        <v>19</v>
      </c>
      <c r="F365" s="2" t="s">
        <v>210</v>
      </c>
    </row>
    <row r="366" spans="1:6" ht="47.25" x14ac:dyDescent="0.25">
      <c r="A366" s="34">
        <v>45337</v>
      </c>
      <c r="B366" s="34">
        <v>45337</v>
      </c>
      <c r="C366" s="44" t="s">
        <v>317</v>
      </c>
      <c r="D366" s="27" t="s">
        <v>70</v>
      </c>
      <c r="E366" s="2" t="s">
        <v>20</v>
      </c>
      <c r="F366" s="2" t="s">
        <v>210</v>
      </c>
    </row>
    <row r="367" spans="1:6" ht="47.25" x14ac:dyDescent="0.25">
      <c r="A367" s="34">
        <v>45337</v>
      </c>
      <c r="B367" s="34">
        <v>45337</v>
      </c>
      <c r="C367" s="44" t="s">
        <v>317</v>
      </c>
      <c r="D367" s="27" t="s">
        <v>70</v>
      </c>
      <c r="E367" s="2" t="s">
        <v>30</v>
      </c>
      <c r="F367" s="2" t="s">
        <v>210</v>
      </c>
    </row>
    <row r="368" spans="1:6" ht="47.25" x14ac:dyDescent="0.25">
      <c r="A368" s="34">
        <v>45337</v>
      </c>
      <c r="B368" s="34">
        <v>45337</v>
      </c>
      <c r="C368" s="44" t="s">
        <v>317</v>
      </c>
      <c r="D368" s="27" t="s">
        <v>70</v>
      </c>
      <c r="E368" s="2" t="s">
        <v>21</v>
      </c>
      <c r="F368" s="2" t="s">
        <v>210</v>
      </c>
    </row>
    <row r="369" spans="1:6" ht="114.75" x14ac:dyDescent="0.25">
      <c r="A369" s="34">
        <f>+'Key Dates'!$B$48-19</f>
        <v>45337</v>
      </c>
      <c r="B369" s="34">
        <f>+'Key Dates'!$B$48-19</f>
        <v>45337</v>
      </c>
      <c r="C369" s="45" t="s">
        <v>593</v>
      </c>
      <c r="D369" s="35" t="s">
        <v>555</v>
      </c>
      <c r="E369" s="36" t="s">
        <v>17</v>
      </c>
      <c r="F369" s="36" t="s">
        <v>585</v>
      </c>
    </row>
    <row r="370" spans="1:6" ht="114.75" x14ac:dyDescent="0.25">
      <c r="A370" s="34">
        <f>+'Key Dates'!$B$48-19</f>
        <v>45337</v>
      </c>
      <c r="B370" s="34">
        <f>+'Key Dates'!$B$48-19</f>
        <v>45337</v>
      </c>
      <c r="C370" s="45" t="s">
        <v>593</v>
      </c>
      <c r="D370" s="35" t="s">
        <v>555</v>
      </c>
      <c r="E370" s="36" t="s">
        <v>18</v>
      </c>
      <c r="F370" s="36" t="s">
        <v>585</v>
      </c>
    </row>
    <row r="371" spans="1:6" ht="114.75" x14ac:dyDescent="0.25">
      <c r="A371" s="34">
        <f>+'Key Dates'!$B$48-19</f>
        <v>45337</v>
      </c>
      <c r="B371" s="34">
        <f>+'Key Dates'!$B$48-19</f>
        <v>45337</v>
      </c>
      <c r="C371" s="45" t="s">
        <v>593</v>
      </c>
      <c r="D371" s="35" t="s">
        <v>555</v>
      </c>
      <c r="E371" s="36" t="s">
        <v>19</v>
      </c>
      <c r="F371" s="36" t="s">
        <v>585</v>
      </c>
    </row>
    <row r="372" spans="1:6" ht="114.75" x14ac:dyDescent="0.25">
      <c r="A372" s="34">
        <f>+'Key Dates'!$B$48-19</f>
        <v>45337</v>
      </c>
      <c r="B372" s="34">
        <f>+'Key Dates'!$B$48-19</f>
        <v>45337</v>
      </c>
      <c r="C372" s="45" t="s">
        <v>593</v>
      </c>
      <c r="D372" s="35" t="s">
        <v>555</v>
      </c>
      <c r="E372" s="36" t="s">
        <v>20</v>
      </c>
      <c r="F372" s="36" t="s">
        <v>585</v>
      </c>
    </row>
    <row r="373" spans="1:6" ht="114.75" x14ac:dyDescent="0.25">
      <c r="A373" s="34">
        <f>+'Key Dates'!$B$48-19</f>
        <v>45337</v>
      </c>
      <c r="B373" s="34">
        <f>+'Key Dates'!$B$48-19</f>
        <v>45337</v>
      </c>
      <c r="C373" s="45" t="s">
        <v>593</v>
      </c>
      <c r="D373" s="35" t="s">
        <v>555</v>
      </c>
      <c r="E373" s="36" t="s">
        <v>30</v>
      </c>
      <c r="F373" s="36" t="s">
        <v>585</v>
      </c>
    </row>
    <row r="374" spans="1:6" ht="114.75" x14ac:dyDescent="0.25">
      <c r="A374" s="34">
        <f>+'Key Dates'!$B$48-19</f>
        <v>45337</v>
      </c>
      <c r="B374" s="34">
        <f>+'Key Dates'!$B$48-19</f>
        <v>45337</v>
      </c>
      <c r="C374" s="45" t="s">
        <v>593</v>
      </c>
      <c r="D374" s="35" t="s">
        <v>555</v>
      </c>
      <c r="E374" s="36" t="s">
        <v>21</v>
      </c>
      <c r="F374" s="36" t="s">
        <v>585</v>
      </c>
    </row>
    <row r="375" spans="1:6" ht="47.25" x14ac:dyDescent="0.25">
      <c r="A375" s="34">
        <f>+'Key Dates'!$B$6-25</f>
        <v>45338</v>
      </c>
      <c r="B375" s="34">
        <f>+'Key Dates'!$B$6-25</f>
        <v>45338</v>
      </c>
      <c r="C375" s="44" t="s">
        <v>303</v>
      </c>
      <c r="D375" s="27" t="s">
        <v>67</v>
      </c>
      <c r="E375" s="2" t="s">
        <v>17</v>
      </c>
      <c r="F375" s="2" t="s">
        <v>68</v>
      </c>
    </row>
    <row r="376" spans="1:6" ht="47.25" x14ac:dyDescent="0.25">
      <c r="A376" s="34">
        <f>+'Key Dates'!$B$6-25</f>
        <v>45338</v>
      </c>
      <c r="B376" s="34">
        <f>+'Key Dates'!$B$6-25</f>
        <v>45338</v>
      </c>
      <c r="C376" s="44" t="s">
        <v>303</v>
      </c>
      <c r="D376" s="27" t="s">
        <v>67</v>
      </c>
      <c r="E376" s="2" t="s">
        <v>18</v>
      </c>
      <c r="F376" s="2" t="s">
        <v>68</v>
      </c>
    </row>
    <row r="377" spans="1:6" ht="47.25" x14ac:dyDescent="0.25">
      <c r="A377" s="34">
        <f>+'Key Dates'!$B$6-25</f>
        <v>45338</v>
      </c>
      <c r="B377" s="34">
        <f>+'Key Dates'!$B$6-25</f>
        <v>45338</v>
      </c>
      <c r="C377" s="44" t="s">
        <v>303</v>
      </c>
      <c r="D377" s="27" t="s">
        <v>67</v>
      </c>
      <c r="E377" s="2" t="s">
        <v>30</v>
      </c>
      <c r="F377" s="2" t="s">
        <v>68</v>
      </c>
    </row>
    <row r="378" spans="1:6" ht="47.25" x14ac:dyDescent="0.25">
      <c r="A378" s="34">
        <f>+'Key Dates'!$B$6-25</f>
        <v>45338</v>
      </c>
      <c r="B378" s="34">
        <f>+'Key Dates'!$B$6-25</f>
        <v>45338</v>
      </c>
      <c r="C378" s="44" t="s">
        <v>304</v>
      </c>
      <c r="D378" s="27" t="s">
        <v>69</v>
      </c>
      <c r="E378" s="2" t="s">
        <v>17</v>
      </c>
      <c r="F378" s="2" t="s">
        <v>31</v>
      </c>
    </row>
    <row r="379" spans="1:6" ht="47.25" x14ac:dyDescent="0.25">
      <c r="A379" s="34">
        <f>+'Key Dates'!$B$6-25</f>
        <v>45338</v>
      </c>
      <c r="B379" s="34">
        <f>+'Key Dates'!$B$6-25</f>
        <v>45338</v>
      </c>
      <c r="C379" s="44" t="s">
        <v>304</v>
      </c>
      <c r="D379" s="27" t="s">
        <v>69</v>
      </c>
      <c r="E379" s="2" t="s">
        <v>18</v>
      </c>
      <c r="F379" s="2" t="s">
        <v>31</v>
      </c>
    </row>
    <row r="380" spans="1:6" ht="47.25" x14ac:dyDescent="0.25">
      <c r="A380" s="34">
        <f>+'Key Dates'!$B$6-25</f>
        <v>45338</v>
      </c>
      <c r="B380" s="34">
        <f>+'Key Dates'!$B$6-25</f>
        <v>45338</v>
      </c>
      <c r="C380" s="44" t="s">
        <v>304</v>
      </c>
      <c r="D380" s="27" t="s">
        <v>69</v>
      </c>
      <c r="E380" s="2" t="s">
        <v>30</v>
      </c>
      <c r="F380" s="2" t="s">
        <v>31</v>
      </c>
    </row>
    <row r="381" spans="1:6" ht="126" x14ac:dyDescent="0.25">
      <c r="A381" s="34">
        <f>+'Key Dates'!$B$48-18</f>
        <v>45338</v>
      </c>
      <c r="B381" s="34">
        <f>+'Key Dates'!$B$48-18</f>
        <v>45338</v>
      </c>
      <c r="C381" s="45" t="s">
        <v>594</v>
      </c>
      <c r="D381" s="35" t="s">
        <v>349</v>
      </c>
      <c r="E381" s="36" t="s">
        <v>17</v>
      </c>
      <c r="F381" s="36" t="s">
        <v>36</v>
      </c>
    </row>
    <row r="382" spans="1:6" ht="126" x14ac:dyDescent="0.25">
      <c r="A382" s="34">
        <f>+'Key Dates'!$B$48-18</f>
        <v>45338</v>
      </c>
      <c r="B382" s="34">
        <f>+'Key Dates'!$B$48-18</f>
        <v>45338</v>
      </c>
      <c r="C382" s="45" t="s">
        <v>594</v>
      </c>
      <c r="D382" s="35" t="s">
        <v>349</v>
      </c>
      <c r="E382" s="36" t="s">
        <v>55</v>
      </c>
      <c r="F382" s="36" t="s">
        <v>36</v>
      </c>
    </row>
    <row r="383" spans="1:6" ht="126" x14ac:dyDescent="0.25">
      <c r="A383" s="34">
        <f>+'Key Dates'!$B$48-18</f>
        <v>45338</v>
      </c>
      <c r="B383" s="34">
        <f>+'Key Dates'!$B$48-18</f>
        <v>45338</v>
      </c>
      <c r="C383" s="45" t="s">
        <v>594</v>
      </c>
      <c r="D383" s="35" t="s">
        <v>349</v>
      </c>
      <c r="E383" s="36" t="s">
        <v>66</v>
      </c>
      <c r="F383" s="36" t="s">
        <v>36</v>
      </c>
    </row>
    <row r="384" spans="1:6" ht="126" x14ac:dyDescent="0.25">
      <c r="A384" s="34">
        <f>+'Key Dates'!$B$48-18</f>
        <v>45338</v>
      </c>
      <c r="B384" s="34">
        <f>+'Key Dates'!$B$48-18</f>
        <v>45338</v>
      </c>
      <c r="C384" s="45" t="s">
        <v>594</v>
      </c>
      <c r="D384" s="35" t="s">
        <v>349</v>
      </c>
      <c r="E384" s="36" t="s">
        <v>18</v>
      </c>
      <c r="F384" s="36" t="s">
        <v>36</v>
      </c>
    </row>
    <row r="385" spans="1:6" ht="126" x14ac:dyDescent="0.25">
      <c r="A385" s="34">
        <f>+'Key Dates'!$B$48-18</f>
        <v>45338</v>
      </c>
      <c r="B385" s="34">
        <f>+'Key Dates'!$B$48-18</f>
        <v>45338</v>
      </c>
      <c r="C385" s="45" t="s">
        <v>594</v>
      </c>
      <c r="D385" s="35" t="s">
        <v>349</v>
      </c>
      <c r="E385" s="36" t="s">
        <v>19</v>
      </c>
      <c r="F385" s="36" t="s">
        <v>36</v>
      </c>
    </row>
    <row r="386" spans="1:6" ht="126" x14ac:dyDescent="0.25">
      <c r="A386" s="34">
        <f>+'Key Dates'!$B$48-18</f>
        <v>45338</v>
      </c>
      <c r="B386" s="34">
        <f>+'Key Dates'!$B$48-18</f>
        <v>45338</v>
      </c>
      <c r="C386" s="45" t="s">
        <v>594</v>
      </c>
      <c r="D386" s="35" t="s">
        <v>349</v>
      </c>
      <c r="E386" s="36" t="s">
        <v>20</v>
      </c>
      <c r="F386" s="36" t="s">
        <v>36</v>
      </c>
    </row>
    <row r="387" spans="1:6" ht="126" x14ac:dyDescent="0.25">
      <c r="A387" s="34">
        <f>+'Key Dates'!$B$48-18</f>
        <v>45338</v>
      </c>
      <c r="B387" s="34">
        <f>+'Key Dates'!$B$48-18</f>
        <v>45338</v>
      </c>
      <c r="C387" s="45" t="s">
        <v>594</v>
      </c>
      <c r="D387" s="35" t="s">
        <v>349</v>
      </c>
      <c r="E387" s="36" t="s">
        <v>30</v>
      </c>
      <c r="F387" s="36" t="s">
        <v>36</v>
      </c>
    </row>
    <row r="388" spans="1:6" ht="126" x14ac:dyDescent="0.25">
      <c r="A388" s="34">
        <f>+'Key Dates'!$B$48-18</f>
        <v>45338</v>
      </c>
      <c r="B388" s="34">
        <f>+'Key Dates'!$B$48-18</f>
        <v>45338</v>
      </c>
      <c r="C388" s="45" t="s">
        <v>594</v>
      </c>
      <c r="D388" s="35" t="s">
        <v>349</v>
      </c>
      <c r="E388" s="36" t="s">
        <v>21</v>
      </c>
      <c r="F388" s="36" t="s">
        <v>36</v>
      </c>
    </row>
    <row r="389" spans="1:6" ht="94.5" x14ac:dyDescent="0.25">
      <c r="A389" s="34">
        <f>+'Key Dates'!$B$35+3</f>
        <v>45338</v>
      </c>
      <c r="B389" s="34">
        <f>+'Key Dates'!$B$35+10</f>
        <v>45345</v>
      </c>
      <c r="C389" s="45" t="s">
        <v>595</v>
      </c>
      <c r="D389" s="35" t="s">
        <v>350</v>
      </c>
      <c r="E389" s="36" t="s">
        <v>199</v>
      </c>
      <c r="F389" s="36" t="s">
        <v>34</v>
      </c>
    </row>
    <row r="390" spans="1:6" ht="236.25" x14ac:dyDescent="0.25">
      <c r="A390" s="34">
        <f>+'Key Dates'!$B$48-18</f>
        <v>45338</v>
      </c>
      <c r="B390" s="34">
        <f>+'Key Dates'!$B$48-1</f>
        <v>45355</v>
      </c>
      <c r="C390" s="45" t="s">
        <v>596</v>
      </c>
      <c r="D390" s="35" t="s">
        <v>353</v>
      </c>
      <c r="E390" s="36" t="s">
        <v>17</v>
      </c>
      <c r="F390" s="36" t="s">
        <v>208</v>
      </c>
    </row>
    <row r="391" spans="1:6" ht="236.25" x14ac:dyDescent="0.25">
      <c r="A391" s="34">
        <f>+'Key Dates'!$B$48-18</f>
        <v>45338</v>
      </c>
      <c r="B391" s="34">
        <f>+'Key Dates'!$B$48-1</f>
        <v>45355</v>
      </c>
      <c r="C391" s="45" t="s">
        <v>596</v>
      </c>
      <c r="D391" s="35" t="s">
        <v>353</v>
      </c>
      <c r="E391" s="36" t="s">
        <v>18</v>
      </c>
      <c r="F391" s="36" t="s">
        <v>208</v>
      </c>
    </row>
    <row r="392" spans="1:6" ht="236.25" x14ac:dyDescent="0.25">
      <c r="A392" s="34">
        <f>+'Key Dates'!$B$48-18</f>
        <v>45338</v>
      </c>
      <c r="B392" s="34">
        <f>+'Key Dates'!$B$48-1</f>
        <v>45355</v>
      </c>
      <c r="C392" s="45" t="s">
        <v>596</v>
      </c>
      <c r="D392" s="35" t="s">
        <v>353</v>
      </c>
      <c r="E392" s="36" t="s">
        <v>19</v>
      </c>
      <c r="F392" s="36" t="s">
        <v>208</v>
      </c>
    </row>
    <row r="393" spans="1:6" ht="236.25" x14ac:dyDescent="0.25">
      <c r="A393" s="34">
        <f>+'Key Dates'!$B$48-18</f>
        <v>45338</v>
      </c>
      <c r="B393" s="34">
        <f>+'Key Dates'!$B$48-1</f>
        <v>45355</v>
      </c>
      <c r="C393" s="45" t="s">
        <v>596</v>
      </c>
      <c r="D393" s="35" t="s">
        <v>353</v>
      </c>
      <c r="E393" s="36" t="s">
        <v>20</v>
      </c>
      <c r="F393" s="36" t="s">
        <v>208</v>
      </c>
    </row>
    <row r="394" spans="1:6" ht="236.25" x14ac:dyDescent="0.25">
      <c r="A394" s="34">
        <f>+'Key Dates'!$B$48-18</f>
        <v>45338</v>
      </c>
      <c r="B394" s="34">
        <f>+'Key Dates'!$B$48-1</f>
        <v>45355</v>
      </c>
      <c r="C394" s="45" t="s">
        <v>596</v>
      </c>
      <c r="D394" s="35" t="s">
        <v>353</v>
      </c>
      <c r="E394" s="36" t="s">
        <v>30</v>
      </c>
      <c r="F394" s="36" t="s">
        <v>208</v>
      </c>
    </row>
    <row r="395" spans="1:6" ht="236.25" x14ac:dyDescent="0.25">
      <c r="A395" s="34">
        <f>+'Key Dates'!$B$48-18</f>
        <v>45338</v>
      </c>
      <c r="B395" s="34">
        <f>+'Key Dates'!$B$48-1</f>
        <v>45355</v>
      </c>
      <c r="C395" s="45" t="s">
        <v>596</v>
      </c>
      <c r="D395" s="35" t="s">
        <v>353</v>
      </c>
      <c r="E395" s="36" t="s">
        <v>21</v>
      </c>
      <c r="F395" s="36" t="s">
        <v>208</v>
      </c>
    </row>
    <row r="396" spans="1:6" ht="47.25" x14ac:dyDescent="0.25">
      <c r="A396" s="34">
        <f>+'Key Dates'!$B$28-10</f>
        <v>45339</v>
      </c>
      <c r="B396" s="34">
        <f>+'Key Dates'!$B$28-10</f>
        <v>45339</v>
      </c>
      <c r="C396" s="44" t="s">
        <v>336</v>
      </c>
      <c r="D396" s="27" t="s">
        <v>76</v>
      </c>
      <c r="E396" s="2" t="s">
        <v>17</v>
      </c>
      <c r="F396" s="2" t="s">
        <v>65</v>
      </c>
    </row>
    <row r="397" spans="1:6" ht="47.25" x14ac:dyDescent="0.25">
      <c r="A397" s="34">
        <f>+'Key Dates'!$B$28-10</f>
        <v>45339</v>
      </c>
      <c r="B397" s="34">
        <f>+'Key Dates'!$B$28-10</f>
        <v>45339</v>
      </c>
      <c r="C397" s="44" t="s">
        <v>336</v>
      </c>
      <c r="D397" s="27" t="s">
        <v>76</v>
      </c>
      <c r="E397" s="2" t="s">
        <v>55</v>
      </c>
      <c r="F397" s="2" t="s">
        <v>65</v>
      </c>
    </row>
    <row r="398" spans="1:6" ht="47.25" x14ac:dyDescent="0.25">
      <c r="A398" s="34">
        <f>+'Key Dates'!$B$28-10</f>
        <v>45339</v>
      </c>
      <c r="B398" s="34">
        <f>+'Key Dates'!$B$28-10</f>
        <v>45339</v>
      </c>
      <c r="C398" s="44" t="s">
        <v>336</v>
      </c>
      <c r="D398" s="27" t="s">
        <v>76</v>
      </c>
      <c r="E398" s="2" t="s">
        <v>66</v>
      </c>
      <c r="F398" s="2" t="s">
        <v>65</v>
      </c>
    </row>
    <row r="399" spans="1:6" ht="47.25" x14ac:dyDescent="0.25">
      <c r="A399" s="34">
        <f>+'Key Dates'!$B$28-10</f>
        <v>45339</v>
      </c>
      <c r="B399" s="34">
        <f>+'Key Dates'!$B$28-10</f>
        <v>45339</v>
      </c>
      <c r="C399" s="44" t="s">
        <v>336</v>
      </c>
      <c r="D399" s="27" t="s">
        <v>76</v>
      </c>
      <c r="E399" s="2" t="s">
        <v>18</v>
      </c>
      <c r="F399" s="2" t="s">
        <v>65</v>
      </c>
    </row>
    <row r="400" spans="1:6" ht="47.25" x14ac:dyDescent="0.25">
      <c r="A400" s="34">
        <f>+'Key Dates'!$B$28-10</f>
        <v>45339</v>
      </c>
      <c r="B400" s="34">
        <f>+'Key Dates'!$B$28-10</f>
        <v>45339</v>
      </c>
      <c r="C400" s="44" t="s">
        <v>336</v>
      </c>
      <c r="D400" s="27" t="s">
        <v>76</v>
      </c>
      <c r="E400" s="2" t="s">
        <v>19</v>
      </c>
      <c r="F400" s="2" t="s">
        <v>65</v>
      </c>
    </row>
    <row r="401" spans="1:6" ht="47.25" x14ac:dyDescent="0.25">
      <c r="A401" s="34">
        <f>+'Key Dates'!$B$28-10</f>
        <v>45339</v>
      </c>
      <c r="B401" s="34">
        <f>+'Key Dates'!$B$28-10</f>
        <v>45339</v>
      </c>
      <c r="C401" s="44" t="s">
        <v>336</v>
      </c>
      <c r="D401" s="27" t="s">
        <v>76</v>
      </c>
      <c r="E401" s="2" t="s">
        <v>20</v>
      </c>
      <c r="F401" s="2" t="s">
        <v>65</v>
      </c>
    </row>
    <row r="402" spans="1:6" ht="47.25" x14ac:dyDescent="0.25">
      <c r="A402" s="34">
        <f>+'Key Dates'!$B$28-10</f>
        <v>45339</v>
      </c>
      <c r="B402" s="34">
        <f>+'Key Dates'!$B$28-10</f>
        <v>45339</v>
      </c>
      <c r="C402" s="44" t="s">
        <v>336</v>
      </c>
      <c r="D402" s="27" t="s">
        <v>76</v>
      </c>
      <c r="E402" s="2" t="s">
        <v>30</v>
      </c>
      <c r="F402" s="2" t="s">
        <v>65</v>
      </c>
    </row>
    <row r="403" spans="1:6" ht="47.25" x14ac:dyDescent="0.25">
      <c r="A403" s="34">
        <f>+'Key Dates'!$B$28-10</f>
        <v>45339</v>
      </c>
      <c r="B403" s="34">
        <f>+'Key Dates'!$B$28-10</f>
        <v>45339</v>
      </c>
      <c r="C403" s="44" t="s">
        <v>336</v>
      </c>
      <c r="D403" s="27" t="s">
        <v>76</v>
      </c>
      <c r="E403" s="2" t="s">
        <v>21</v>
      </c>
      <c r="F403" s="2" t="s">
        <v>65</v>
      </c>
    </row>
    <row r="404" spans="1:6" ht="157.5" x14ac:dyDescent="0.25">
      <c r="A404" s="34">
        <f>+'Key Dates'!$B$28-10</f>
        <v>45339</v>
      </c>
      <c r="B404" s="34">
        <f>+'Key Dates'!$B$28-10</f>
        <v>45339</v>
      </c>
      <c r="C404" s="45" t="s">
        <v>690</v>
      </c>
      <c r="D404" s="35" t="s">
        <v>351</v>
      </c>
      <c r="E404" s="36" t="s">
        <v>17</v>
      </c>
      <c r="F404" s="36" t="s">
        <v>65</v>
      </c>
    </row>
    <row r="405" spans="1:6" ht="157.5" x14ac:dyDescent="0.25">
      <c r="A405" s="34">
        <f>+'Key Dates'!$B$28-10</f>
        <v>45339</v>
      </c>
      <c r="B405" s="34">
        <f>+'Key Dates'!$B$28-10</f>
        <v>45339</v>
      </c>
      <c r="C405" s="45" t="s">
        <v>690</v>
      </c>
      <c r="D405" s="35" t="s">
        <v>351</v>
      </c>
      <c r="E405" s="36" t="s">
        <v>55</v>
      </c>
      <c r="F405" s="36" t="s">
        <v>65</v>
      </c>
    </row>
    <row r="406" spans="1:6" ht="157.5" x14ac:dyDescent="0.25">
      <c r="A406" s="34">
        <f>+'Key Dates'!$B$28-10</f>
        <v>45339</v>
      </c>
      <c r="B406" s="34">
        <f>+'Key Dates'!$B$28-10</f>
        <v>45339</v>
      </c>
      <c r="C406" s="45" t="s">
        <v>690</v>
      </c>
      <c r="D406" s="35" t="s">
        <v>351</v>
      </c>
      <c r="E406" s="36" t="s">
        <v>66</v>
      </c>
      <c r="F406" s="36" t="s">
        <v>65</v>
      </c>
    </row>
    <row r="407" spans="1:6" ht="157.5" x14ac:dyDescent="0.25">
      <c r="A407" s="34">
        <f>+'Key Dates'!$B$28-10</f>
        <v>45339</v>
      </c>
      <c r="B407" s="34">
        <f>+'Key Dates'!$B$28-10</f>
        <v>45339</v>
      </c>
      <c r="C407" s="45" t="s">
        <v>690</v>
      </c>
      <c r="D407" s="35" t="s">
        <v>351</v>
      </c>
      <c r="E407" s="36" t="s">
        <v>18</v>
      </c>
      <c r="F407" s="36" t="s">
        <v>65</v>
      </c>
    </row>
    <row r="408" spans="1:6" ht="157.5" x14ac:dyDescent="0.25">
      <c r="A408" s="34">
        <f>+'Key Dates'!$B$28-10</f>
        <v>45339</v>
      </c>
      <c r="B408" s="34">
        <f>+'Key Dates'!$B$28-10</f>
        <v>45339</v>
      </c>
      <c r="C408" s="45" t="s">
        <v>690</v>
      </c>
      <c r="D408" s="35" t="s">
        <v>351</v>
      </c>
      <c r="E408" s="36" t="s">
        <v>19</v>
      </c>
      <c r="F408" s="36" t="s">
        <v>65</v>
      </c>
    </row>
    <row r="409" spans="1:6" ht="157.5" x14ac:dyDescent="0.25">
      <c r="A409" s="34">
        <f>+'Key Dates'!$B$28-10</f>
        <v>45339</v>
      </c>
      <c r="B409" s="34">
        <f>+'Key Dates'!$B$28-10</f>
        <v>45339</v>
      </c>
      <c r="C409" s="45" t="s">
        <v>690</v>
      </c>
      <c r="D409" s="35" t="s">
        <v>351</v>
      </c>
      <c r="E409" s="36" t="s">
        <v>20</v>
      </c>
      <c r="F409" s="36" t="s">
        <v>65</v>
      </c>
    </row>
    <row r="410" spans="1:6" ht="157.5" x14ac:dyDescent="0.25">
      <c r="A410" s="34">
        <f>+'Key Dates'!$B$28-10</f>
        <v>45339</v>
      </c>
      <c r="B410" s="34">
        <f>+'Key Dates'!$B$28-10</f>
        <v>45339</v>
      </c>
      <c r="C410" s="45" t="s">
        <v>690</v>
      </c>
      <c r="D410" s="35" t="s">
        <v>351</v>
      </c>
      <c r="E410" s="36" t="s">
        <v>30</v>
      </c>
      <c r="F410" s="36" t="s">
        <v>65</v>
      </c>
    </row>
    <row r="411" spans="1:6" ht="157.5" x14ac:dyDescent="0.25">
      <c r="A411" s="34">
        <f>+'Key Dates'!$B$28-10</f>
        <v>45339</v>
      </c>
      <c r="B411" s="34">
        <f>+'Key Dates'!$B$28-10</f>
        <v>45339</v>
      </c>
      <c r="C411" s="45" t="s">
        <v>690</v>
      </c>
      <c r="D411" s="35" t="s">
        <v>351</v>
      </c>
      <c r="E411" s="36" t="s">
        <v>21</v>
      </c>
      <c r="F411" s="36" t="s">
        <v>65</v>
      </c>
    </row>
    <row r="412" spans="1:6" ht="94.5" x14ac:dyDescent="0.25">
      <c r="A412" s="34">
        <f>+'Key Dates'!$B$6-22</f>
        <v>45341</v>
      </c>
      <c r="B412" s="34">
        <f>+'Key Dates'!$B$6-22</f>
        <v>45341</v>
      </c>
      <c r="C412" s="44" t="s">
        <v>319</v>
      </c>
      <c r="D412" s="27" t="s">
        <v>71</v>
      </c>
      <c r="E412" s="2" t="s">
        <v>17</v>
      </c>
      <c r="F412" s="2" t="s">
        <v>39</v>
      </c>
    </row>
    <row r="413" spans="1:6" ht="94.5" x14ac:dyDescent="0.25">
      <c r="A413" s="34">
        <f>+'Key Dates'!$B$6-22</f>
        <v>45341</v>
      </c>
      <c r="B413" s="34">
        <f>+'Key Dates'!$B$6-22</f>
        <v>45341</v>
      </c>
      <c r="C413" s="44" t="s">
        <v>319</v>
      </c>
      <c r="D413" s="27" t="s">
        <v>71</v>
      </c>
      <c r="E413" s="2" t="s">
        <v>18</v>
      </c>
      <c r="F413" s="2" t="s">
        <v>39</v>
      </c>
    </row>
    <row r="414" spans="1:6" ht="94.5" x14ac:dyDescent="0.25">
      <c r="A414" s="34">
        <f>+'Key Dates'!$B$6-22</f>
        <v>45341</v>
      </c>
      <c r="B414" s="34">
        <f>+'Key Dates'!$B$6-22</f>
        <v>45341</v>
      </c>
      <c r="C414" s="44" t="s">
        <v>319</v>
      </c>
      <c r="D414" s="27" t="s">
        <v>71</v>
      </c>
      <c r="E414" s="2" t="s">
        <v>30</v>
      </c>
      <c r="F414" s="2" t="s">
        <v>39</v>
      </c>
    </row>
    <row r="415" spans="1:6" ht="31.5" x14ac:dyDescent="0.25">
      <c r="A415" s="34">
        <f>+'Key Dates'!$B$12</f>
        <v>45341</v>
      </c>
      <c r="B415" s="34">
        <f>+'Key Dates'!$B$12</f>
        <v>45341</v>
      </c>
      <c r="C415" s="47" t="s">
        <v>691</v>
      </c>
      <c r="D415" s="27" t="s">
        <v>28</v>
      </c>
      <c r="E415" s="2" t="s">
        <v>29</v>
      </c>
      <c r="F415" s="2" t="s">
        <v>29</v>
      </c>
    </row>
    <row r="416" spans="1:6" ht="78.75" x14ac:dyDescent="0.25">
      <c r="A416" s="34">
        <f>+'Key Dates'!$B$37-49</f>
        <v>45342</v>
      </c>
      <c r="B416" s="34">
        <f>+'Key Dates'!$B$37-3</f>
        <v>45388</v>
      </c>
      <c r="C416" s="45" t="s">
        <v>692</v>
      </c>
      <c r="D416" s="27" t="s">
        <v>79</v>
      </c>
      <c r="E416" s="2" t="s">
        <v>201</v>
      </c>
      <c r="F416" s="2" t="s">
        <v>51</v>
      </c>
    </row>
    <row r="417" spans="1:6" ht="25.5" x14ac:dyDescent="0.25">
      <c r="A417" s="34">
        <v>45342</v>
      </c>
      <c r="B417" s="34">
        <v>45344</v>
      </c>
      <c r="C417" s="47" t="s">
        <v>693</v>
      </c>
      <c r="D417" s="27" t="s">
        <v>203</v>
      </c>
      <c r="E417" s="2" t="s">
        <v>17</v>
      </c>
      <c r="F417" s="2" t="s">
        <v>213</v>
      </c>
    </row>
    <row r="418" spans="1:6" ht="25.5" x14ac:dyDescent="0.25">
      <c r="A418" s="34">
        <v>45342</v>
      </c>
      <c r="B418" s="34">
        <v>45344</v>
      </c>
      <c r="C418" s="47" t="s">
        <v>693</v>
      </c>
      <c r="D418" s="27" t="s">
        <v>203</v>
      </c>
      <c r="E418" s="2" t="s">
        <v>18</v>
      </c>
      <c r="F418" s="2" t="s">
        <v>213</v>
      </c>
    </row>
    <row r="419" spans="1:6" ht="63" x14ac:dyDescent="0.25">
      <c r="A419" s="34">
        <f>+'Key Dates'!$B$6-21</f>
        <v>45342</v>
      </c>
      <c r="B419" s="34">
        <f>+'Key Dates'!$B$6-21</f>
        <v>45342</v>
      </c>
      <c r="C419" s="44" t="s">
        <v>323</v>
      </c>
      <c r="D419" s="27" t="s">
        <v>72</v>
      </c>
      <c r="E419" s="2" t="s">
        <v>17</v>
      </c>
      <c r="F419" s="2" t="s">
        <v>210</v>
      </c>
    </row>
    <row r="420" spans="1:6" ht="63" x14ac:dyDescent="0.25">
      <c r="A420" s="34">
        <f>+'Key Dates'!$B$6-21</f>
        <v>45342</v>
      </c>
      <c r="B420" s="34">
        <f>+'Key Dates'!$B$6-21</f>
        <v>45342</v>
      </c>
      <c r="C420" s="44" t="s">
        <v>323</v>
      </c>
      <c r="D420" s="27" t="s">
        <v>72</v>
      </c>
      <c r="E420" s="2" t="s">
        <v>18</v>
      </c>
      <c r="F420" s="2" t="s">
        <v>210</v>
      </c>
    </row>
    <row r="421" spans="1:6" ht="63" x14ac:dyDescent="0.25">
      <c r="A421" s="34">
        <f>+'Key Dates'!$B$6-21</f>
        <v>45342</v>
      </c>
      <c r="B421" s="34">
        <f>+'Key Dates'!$B$6-21</f>
        <v>45342</v>
      </c>
      <c r="C421" s="44" t="s">
        <v>323</v>
      </c>
      <c r="D421" s="27" t="s">
        <v>72</v>
      </c>
      <c r="E421" s="2" t="s">
        <v>30</v>
      </c>
      <c r="F421" s="2" t="s">
        <v>210</v>
      </c>
    </row>
    <row r="422" spans="1:6" ht="63" x14ac:dyDescent="0.25">
      <c r="A422" s="34">
        <f>+'Key Dates'!$B$48-14</f>
        <v>45342</v>
      </c>
      <c r="B422" s="34">
        <f>+'Key Dates'!$B$48-14</f>
        <v>45342</v>
      </c>
      <c r="C422" s="45" t="s">
        <v>694</v>
      </c>
      <c r="D422" s="35" t="s">
        <v>138</v>
      </c>
      <c r="E422" s="36" t="s">
        <v>17</v>
      </c>
      <c r="F422" s="36" t="s">
        <v>24</v>
      </c>
    </row>
    <row r="423" spans="1:6" ht="63" x14ac:dyDescent="0.25">
      <c r="A423" s="34">
        <f>+'Key Dates'!$B$48-14</f>
        <v>45342</v>
      </c>
      <c r="B423" s="34">
        <f>+'Key Dates'!$B$48-14</f>
        <v>45342</v>
      </c>
      <c r="C423" s="45" t="s">
        <v>694</v>
      </c>
      <c r="D423" s="35" t="s">
        <v>138</v>
      </c>
      <c r="E423" s="36" t="s">
        <v>18</v>
      </c>
      <c r="F423" s="36" t="s">
        <v>24</v>
      </c>
    </row>
    <row r="424" spans="1:6" ht="63" x14ac:dyDescent="0.25">
      <c r="A424" s="34">
        <f>+'Key Dates'!$B$48-14</f>
        <v>45342</v>
      </c>
      <c r="B424" s="34">
        <f>+'Key Dates'!$B$48-14</f>
        <v>45342</v>
      </c>
      <c r="C424" s="45" t="s">
        <v>694</v>
      </c>
      <c r="D424" s="35" t="s">
        <v>138</v>
      </c>
      <c r="E424" s="36" t="s">
        <v>19</v>
      </c>
      <c r="F424" s="36" t="s">
        <v>24</v>
      </c>
    </row>
    <row r="425" spans="1:6" ht="63" x14ac:dyDescent="0.25">
      <c r="A425" s="34">
        <f>+'Key Dates'!$B$48-14</f>
        <v>45342</v>
      </c>
      <c r="B425" s="34">
        <f>+'Key Dates'!$B$48-14</f>
        <v>45342</v>
      </c>
      <c r="C425" s="45" t="s">
        <v>694</v>
      </c>
      <c r="D425" s="35" t="s">
        <v>138</v>
      </c>
      <c r="E425" s="36" t="s">
        <v>20</v>
      </c>
      <c r="F425" s="36" t="s">
        <v>24</v>
      </c>
    </row>
    <row r="426" spans="1:6" ht="63" x14ac:dyDescent="0.25">
      <c r="A426" s="34">
        <f>+'Key Dates'!$B$48-14</f>
        <v>45342</v>
      </c>
      <c r="B426" s="34">
        <f>+'Key Dates'!$B$48-14</f>
        <v>45342</v>
      </c>
      <c r="C426" s="45" t="s">
        <v>694</v>
      </c>
      <c r="D426" s="35" t="s">
        <v>138</v>
      </c>
      <c r="E426" s="36" t="s">
        <v>30</v>
      </c>
      <c r="F426" s="36" t="s">
        <v>24</v>
      </c>
    </row>
    <row r="427" spans="1:6" ht="63" x14ac:dyDescent="0.25">
      <c r="A427" s="34">
        <f>+'Key Dates'!$B$48-14</f>
        <v>45342</v>
      </c>
      <c r="B427" s="34">
        <f>+'Key Dates'!$B$48-14</f>
        <v>45342</v>
      </c>
      <c r="C427" s="45" t="s">
        <v>694</v>
      </c>
      <c r="D427" s="35" t="s">
        <v>138</v>
      </c>
      <c r="E427" s="36" t="s">
        <v>21</v>
      </c>
      <c r="F427" s="36" t="s">
        <v>24</v>
      </c>
    </row>
    <row r="428" spans="1:6" ht="78.75" x14ac:dyDescent="0.25">
      <c r="A428" s="34">
        <f>+'Key Dates'!$B$6-20</f>
        <v>45343</v>
      </c>
      <c r="B428" s="34">
        <f>+'Key Dates'!$B$6-20</f>
        <v>45343</v>
      </c>
      <c r="C428" s="45" t="s">
        <v>644</v>
      </c>
      <c r="D428" s="35" t="s">
        <v>352</v>
      </c>
      <c r="E428" s="36" t="s">
        <v>17</v>
      </c>
      <c r="F428" s="36" t="s">
        <v>68</v>
      </c>
    </row>
    <row r="429" spans="1:6" ht="78.75" x14ac:dyDescent="0.25">
      <c r="A429" s="34">
        <f>+'Key Dates'!$B$6-20</f>
        <v>45343</v>
      </c>
      <c r="B429" s="34">
        <f>+'Key Dates'!$B$6-20</f>
        <v>45343</v>
      </c>
      <c r="C429" s="45" t="s">
        <v>644</v>
      </c>
      <c r="D429" s="35" t="s">
        <v>352</v>
      </c>
      <c r="E429" s="36" t="s">
        <v>18</v>
      </c>
      <c r="F429" s="36" t="s">
        <v>68</v>
      </c>
    </row>
    <row r="430" spans="1:6" ht="78.75" x14ac:dyDescent="0.25">
      <c r="A430" s="34">
        <f>+'Key Dates'!$B$6-20</f>
        <v>45343</v>
      </c>
      <c r="B430" s="34">
        <f>+'Key Dates'!$B$6-20</f>
        <v>45343</v>
      </c>
      <c r="C430" s="45" t="s">
        <v>644</v>
      </c>
      <c r="D430" s="35" t="s">
        <v>352</v>
      </c>
      <c r="E430" s="36" t="s">
        <v>30</v>
      </c>
      <c r="F430" s="36" t="s">
        <v>68</v>
      </c>
    </row>
    <row r="431" spans="1:6" ht="78.75" x14ac:dyDescent="0.25">
      <c r="A431" s="34">
        <f>+'Key Dates'!$B$6-20</f>
        <v>45343</v>
      </c>
      <c r="B431" s="34">
        <f>+'Key Dates'!$B$6-20</f>
        <v>45343</v>
      </c>
      <c r="C431" s="44" t="s">
        <v>327</v>
      </c>
      <c r="D431" s="27" t="s">
        <v>73</v>
      </c>
      <c r="E431" s="2" t="s">
        <v>17</v>
      </c>
      <c r="F431" s="2" t="s">
        <v>210</v>
      </c>
    </row>
    <row r="432" spans="1:6" ht="78.75" x14ac:dyDescent="0.25">
      <c r="A432" s="34">
        <f>+'Key Dates'!$B$6-20</f>
        <v>45343</v>
      </c>
      <c r="B432" s="34">
        <f>+'Key Dates'!$B$6-20</f>
        <v>45343</v>
      </c>
      <c r="C432" s="44" t="s">
        <v>327</v>
      </c>
      <c r="D432" s="27" t="s">
        <v>73</v>
      </c>
      <c r="E432" s="2" t="s">
        <v>18</v>
      </c>
      <c r="F432" s="2" t="s">
        <v>210</v>
      </c>
    </row>
    <row r="433" spans="1:6" ht="78.75" x14ac:dyDescent="0.25">
      <c r="A433" s="34">
        <f>+'Key Dates'!$B$6-20</f>
        <v>45343</v>
      </c>
      <c r="B433" s="34">
        <f>+'Key Dates'!$B$6-20</f>
        <v>45343</v>
      </c>
      <c r="C433" s="44" t="s">
        <v>327</v>
      </c>
      <c r="D433" s="27" t="s">
        <v>73</v>
      </c>
      <c r="E433" s="2" t="s">
        <v>30</v>
      </c>
      <c r="F433" s="2" t="s">
        <v>210</v>
      </c>
    </row>
    <row r="434" spans="1:6" ht="63" x14ac:dyDescent="0.25">
      <c r="A434" s="34">
        <f>+'Key Dates'!$B$28-6</f>
        <v>45343</v>
      </c>
      <c r="B434" s="34">
        <f>+'Key Dates'!$B$28-6</f>
        <v>45343</v>
      </c>
      <c r="C434" s="44" t="s">
        <v>335</v>
      </c>
      <c r="D434" s="27" t="s">
        <v>76</v>
      </c>
      <c r="E434" s="2" t="s">
        <v>17</v>
      </c>
      <c r="F434" s="2" t="s">
        <v>65</v>
      </c>
    </row>
    <row r="435" spans="1:6" ht="63" x14ac:dyDescent="0.25">
      <c r="A435" s="34">
        <f>+'Key Dates'!$B$28-6</f>
        <v>45343</v>
      </c>
      <c r="B435" s="34">
        <f>+'Key Dates'!$B$28-6</f>
        <v>45343</v>
      </c>
      <c r="C435" s="44" t="s">
        <v>335</v>
      </c>
      <c r="D435" s="27" t="s">
        <v>76</v>
      </c>
      <c r="E435" s="2" t="s">
        <v>55</v>
      </c>
      <c r="F435" s="2" t="s">
        <v>65</v>
      </c>
    </row>
    <row r="436" spans="1:6" ht="63" x14ac:dyDescent="0.25">
      <c r="A436" s="34">
        <f>+'Key Dates'!$B$28-6</f>
        <v>45343</v>
      </c>
      <c r="B436" s="34">
        <f>+'Key Dates'!$B$28-6</f>
        <v>45343</v>
      </c>
      <c r="C436" s="44" t="s">
        <v>335</v>
      </c>
      <c r="D436" s="27" t="s">
        <v>76</v>
      </c>
      <c r="E436" s="2" t="s">
        <v>66</v>
      </c>
      <c r="F436" s="2" t="s">
        <v>65</v>
      </c>
    </row>
    <row r="437" spans="1:6" ht="63" x14ac:dyDescent="0.25">
      <c r="A437" s="34">
        <f>+'Key Dates'!$B$28-6</f>
        <v>45343</v>
      </c>
      <c r="B437" s="34">
        <f>+'Key Dates'!$B$28-6</f>
        <v>45343</v>
      </c>
      <c r="C437" s="44" t="s">
        <v>335</v>
      </c>
      <c r="D437" s="27" t="s">
        <v>76</v>
      </c>
      <c r="E437" s="2" t="s">
        <v>18</v>
      </c>
      <c r="F437" s="2" t="s">
        <v>65</v>
      </c>
    </row>
    <row r="438" spans="1:6" ht="63" x14ac:dyDescent="0.25">
      <c r="A438" s="34">
        <f>+'Key Dates'!$B$28-6</f>
        <v>45343</v>
      </c>
      <c r="B438" s="34">
        <f>+'Key Dates'!$B$28-6</f>
        <v>45343</v>
      </c>
      <c r="C438" s="44" t="s">
        <v>335</v>
      </c>
      <c r="D438" s="27" t="s">
        <v>76</v>
      </c>
      <c r="E438" s="2" t="s">
        <v>19</v>
      </c>
      <c r="F438" s="2" t="s">
        <v>65</v>
      </c>
    </row>
    <row r="439" spans="1:6" ht="63" x14ac:dyDescent="0.25">
      <c r="A439" s="34">
        <f>+'Key Dates'!$B$28-6</f>
        <v>45343</v>
      </c>
      <c r="B439" s="34">
        <f>+'Key Dates'!$B$28-6</f>
        <v>45343</v>
      </c>
      <c r="C439" s="44" t="s">
        <v>335</v>
      </c>
      <c r="D439" s="27" t="s">
        <v>76</v>
      </c>
      <c r="E439" s="2" t="s">
        <v>20</v>
      </c>
      <c r="F439" s="2" t="s">
        <v>65</v>
      </c>
    </row>
    <row r="440" spans="1:6" ht="63" x14ac:dyDescent="0.25">
      <c r="A440" s="34">
        <f>+'Key Dates'!$B$28-6</f>
        <v>45343</v>
      </c>
      <c r="B440" s="34">
        <f>+'Key Dates'!$B$28-6</f>
        <v>45343</v>
      </c>
      <c r="C440" s="44" t="s">
        <v>335</v>
      </c>
      <c r="D440" s="27" t="s">
        <v>76</v>
      </c>
      <c r="E440" s="2" t="s">
        <v>30</v>
      </c>
      <c r="F440" s="2" t="s">
        <v>65</v>
      </c>
    </row>
    <row r="441" spans="1:6" ht="63" x14ac:dyDescent="0.25">
      <c r="A441" s="34">
        <f>+'Key Dates'!$B$28-6</f>
        <v>45343</v>
      </c>
      <c r="B441" s="34">
        <f>+'Key Dates'!$B$28-6</f>
        <v>45343</v>
      </c>
      <c r="C441" s="44" t="s">
        <v>335</v>
      </c>
      <c r="D441" s="27" t="s">
        <v>76</v>
      </c>
      <c r="E441" s="2" t="s">
        <v>21</v>
      </c>
      <c r="F441" s="2" t="s">
        <v>65</v>
      </c>
    </row>
    <row r="442" spans="1:6" ht="173.25" x14ac:dyDescent="0.25">
      <c r="A442" s="34">
        <f>+'Key Dates'!$B$6-20</f>
        <v>45343</v>
      </c>
      <c r="B442" s="34">
        <f>+'Key Dates'!$B$6-4</f>
        <v>45359</v>
      </c>
      <c r="C442" s="45" t="s">
        <v>695</v>
      </c>
      <c r="D442" s="35" t="s">
        <v>133</v>
      </c>
      <c r="E442" s="36" t="s">
        <v>17</v>
      </c>
      <c r="F442" s="36" t="s">
        <v>210</v>
      </c>
    </row>
    <row r="443" spans="1:6" ht="173.25" x14ac:dyDescent="0.25">
      <c r="A443" s="34">
        <f>+'Key Dates'!$B$6-20</f>
        <v>45343</v>
      </c>
      <c r="B443" s="34">
        <f>+'Key Dates'!$B$6-4</f>
        <v>45359</v>
      </c>
      <c r="C443" s="45" t="s">
        <v>695</v>
      </c>
      <c r="D443" s="35" t="s">
        <v>133</v>
      </c>
      <c r="E443" s="36" t="s">
        <v>18</v>
      </c>
      <c r="F443" s="36" t="s">
        <v>210</v>
      </c>
    </row>
    <row r="444" spans="1:6" ht="173.25" x14ac:dyDescent="0.25">
      <c r="A444" s="34">
        <f>+'Key Dates'!$B$6-20</f>
        <v>45343</v>
      </c>
      <c r="B444" s="34">
        <f>+'Key Dates'!$B$6-4</f>
        <v>45359</v>
      </c>
      <c r="C444" s="45" t="s">
        <v>695</v>
      </c>
      <c r="D444" s="35" t="s">
        <v>133</v>
      </c>
      <c r="E444" s="36" t="s">
        <v>30</v>
      </c>
      <c r="F444" s="36" t="s">
        <v>210</v>
      </c>
    </row>
    <row r="445" spans="1:6" ht="47.25" x14ac:dyDescent="0.25">
      <c r="A445" s="34">
        <f>+'Key Dates'!$B$6-20</f>
        <v>45343</v>
      </c>
      <c r="B445" s="34">
        <f>+'Key Dates'!$B$6-1</f>
        <v>45362</v>
      </c>
      <c r="C445" s="44" t="s">
        <v>528</v>
      </c>
      <c r="D445" s="27" t="s">
        <v>75</v>
      </c>
      <c r="E445" s="2" t="s">
        <v>17</v>
      </c>
      <c r="F445" s="2" t="s">
        <v>210</v>
      </c>
    </row>
    <row r="446" spans="1:6" ht="47.25" x14ac:dyDescent="0.25">
      <c r="A446" s="34">
        <f>+'Key Dates'!$B$6-20</f>
        <v>45343</v>
      </c>
      <c r="B446" s="34">
        <f>+'Key Dates'!$B$6-1</f>
        <v>45362</v>
      </c>
      <c r="C446" s="44" t="s">
        <v>528</v>
      </c>
      <c r="D446" s="27" t="s">
        <v>75</v>
      </c>
      <c r="E446" s="2" t="s">
        <v>38</v>
      </c>
      <c r="F446" s="2" t="s">
        <v>210</v>
      </c>
    </row>
    <row r="447" spans="1:6" ht="47.25" x14ac:dyDescent="0.25">
      <c r="A447" s="34">
        <f>+'Key Dates'!$B$6-20</f>
        <v>45343</v>
      </c>
      <c r="B447" s="34">
        <f>+'Key Dates'!$B$6-1</f>
        <v>45362</v>
      </c>
      <c r="C447" s="44" t="s">
        <v>528</v>
      </c>
      <c r="D447" s="27" t="s">
        <v>75</v>
      </c>
      <c r="E447" s="2" t="s">
        <v>30</v>
      </c>
      <c r="F447" s="2" t="s">
        <v>210</v>
      </c>
    </row>
    <row r="448" spans="1:6" ht="94.5" x14ac:dyDescent="0.25">
      <c r="A448" s="34">
        <f>+'Key Dates'!$B$37-47</f>
        <v>45344</v>
      </c>
      <c r="B448" s="34">
        <f>+'Key Dates'!$B$37-47</f>
        <v>45344</v>
      </c>
      <c r="C448" s="45" t="s">
        <v>696</v>
      </c>
      <c r="D448" s="35" t="s">
        <v>341</v>
      </c>
      <c r="E448" s="36" t="s">
        <v>201</v>
      </c>
      <c r="F448" s="36" t="s">
        <v>585</v>
      </c>
    </row>
    <row r="449" spans="1:6" ht="114.75" x14ac:dyDescent="0.25">
      <c r="A449" s="34">
        <f>+'Key Dates'!$B$6-19</f>
        <v>45344</v>
      </c>
      <c r="B449" s="34">
        <f>+'Key Dates'!$B$6-19</f>
        <v>45344</v>
      </c>
      <c r="C449" s="45" t="s">
        <v>597</v>
      </c>
      <c r="D449" s="35" t="s">
        <v>555</v>
      </c>
      <c r="E449" s="36" t="s">
        <v>17</v>
      </c>
      <c r="F449" s="36" t="s">
        <v>585</v>
      </c>
    </row>
    <row r="450" spans="1:6" ht="114.75" x14ac:dyDescent="0.25">
      <c r="A450" s="34">
        <f>+'Key Dates'!$B$6-19</f>
        <v>45344</v>
      </c>
      <c r="B450" s="34">
        <f>+'Key Dates'!$B$6-19</f>
        <v>45344</v>
      </c>
      <c r="C450" s="45" t="s">
        <v>597</v>
      </c>
      <c r="D450" s="35" t="s">
        <v>555</v>
      </c>
      <c r="E450" s="36" t="s">
        <v>18</v>
      </c>
      <c r="F450" s="36" t="s">
        <v>585</v>
      </c>
    </row>
    <row r="451" spans="1:6" ht="114.75" x14ac:dyDescent="0.25">
      <c r="A451" s="34">
        <f>+'Key Dates'!$B$6-19</f>
        <v>45344</v>
      </c>
      <c r="B451" s="34">
        <f>+'Key Dates'!$B$6-19</f>
        <v>45344</v>
      </c>
      <c r="C451" s="45" t="s">
        <v>597</v>
      </c>
      <c r="D451" s="35" t="s">
        <v>555</v>
      </c>
      <c r="E451" s="36" t="s">
        <v>30</v>
      </c>
      <c r="F451" s="36" t="s">
        <v>585</v>
      </c>
    </row>
    <row r="452" spans="1:6" ht="236.25" x14ac:dyDescent="0.25">
      <c r="A452" s="34">
        <f>+'Key Dates'!$B$6-18</f>
        <v>45345</v>
      </c>
      <c r="B452" s="34">
        <f>+'Key Dates'!$B$6-1</f>
        <v>45362</v>
      </c>
      <c r="C452" s="45" t="s">
        <v>598</v>
      </c>
      <c r="D452" s="35" t="s">
        <v>353</v>
      </c>
      <c r="E452" s="36" t="s">
        <v>17</v>
      </c>
      <c r="F452" s="36" t="s">
        <v>208</v>
      </c>
    </row>
    <row r="453" spans="1:6" ht="236.25" x14ac:dyDescent="0.25">
      <c r="A453" s="34">
        <f>+'Key Dates'!$B$6-18</f>
        <v>45345</v>
      </c>
      <c r="B453" s="34">
        <f>+'Key Dates'!$B$6-1</f>
        <v>45362</v>
      </c>
      <c r="C453" s="45" t="s">
        <v>598</v>
      </c>
      <c r="D453" s="35" t="s">
        <v>353</v>
      </c>
      <c r="E453" s="36" t="s">
        <v>354</v>
      </c>
      <c r="F453" s="36" t="s">
        <v>208</v>
      </c>
    </row>
    <row r="454" spans="1:6" ht="236.25" x14ac:dyDescent="0.25">
      <c r="A454" s="34">
        <f>+'Key Dates'!$B$6-18</f>
        <v>45345</v>
      </c>
      <c r="B454" s="34">
        <f>+'Key Dates'!$B$6-1</f>
        <v>45362</v>
      </c>
      <c r="C454" s="45" t="s">
        <v>598</v>
      </c>
      <c r="D454" s="35" t="s">
        <v>353</v>
      </c>
      <c r="E454" s="36" t="s">
        <v>30</v>
      </c>
      <c r="F454" s="36" t="s">
        <v>208</v>
      </c>
    </row>
    <row r="455" spans="1:6" ht="63" x14ac:dyDescent="0.25">
      <c r="A455" s="34">
        <f>+'Key Dates'!$B$48-10</f>
        <v>45346</v>
      </c>
      <c r="B455" s="34">
        <f>+'Key Dates'!$B$48-10</f>
        <v>45346</v>
      </c>
      <c r="C455" s="44" t="s">
        <v>358</v>
      </c>
      <c r="D455" s="27" t="s">
        <v>80</v>
      </c>
      <c r="E455" s="2" t="s">
        <v>17</v>
      </c>
      <c r="F455" s="2" t="s">
        <v>68</v>
      </c>
    </row>
    <row r="456" spans="1:6" ht="63" x14ac:dyDescent="0.25">
      <c r="A456" s="34">
        <f>+'Key Dates'!$B$48-10</f>
        <v>45346</v>
      </c>
      <c r="B456" s="34">
        <f>+'Key Dates'!$B$48-10</f>
        <v>45346</v>
      </c>
      <c r="C456" s="44" t="s">
        <v>358</v>
      </c>
      <c r="D456" s="27" t="s">
        <v>80</v>
      </c>
      <c r="E456" s="2" t="s">
        <v>18</v>
      </c>
      <c r="F456" s="2" t="s">
        <v>68</v>
      </c>
    </row>
    <row r="457" spans="1:6" ht="63" x14ac:dyDescent="0.25">
      <c r="A457" s="34">
        <f>+'Key Dates'!$B$48-10</f>
        <v>45346</v>
      </c>
      <c r="B457" s="34">
        <f>+'Key Dates'!$B$48-10</f>
        <v>45346</v>
      </c>
      <c r="C457" s="44" t="s">
        <v>358</v>
      </c>
      <c r="D457" s="27" t="s">
        <v>80</v>
      </c>
      <c r="E457" s="2" t="s">
        <v>19</v>
      </c>
      <c r="F457" s="2" t="s">
        <v>68</v>
      </c>
    </row>
    <row r="458" spans="1:6" ht="63" x14ac:dyDescent="0.25">
      <c r="A458" s="34">
        <f>+'Key Dates'!$B$48-10</f>
        <v>45346</v>
      </c>
      <c r="B458" s="34">
        <f>+'Key Dates'!$B$48-10</f>
        <v>45346</v>
      </c>
      <c r="C458" s="44" t="s">
        <v>358</v>
      </c>
      <c r="D458" s="27" t="s">
        <v>80</v>
      </c>
      <c r="E458" s="2" t="s">
        <v>20</v>
      </c>
      <c r="F458" s="2" t="s">
        <v>68</v>
      </c>
    </row>
    <row r="459" spans="1:6" ht="63" x14ac:dyDescent="0.25">
      <c r="A459" s="34">
        <f>+'Key Dates'!$B$48-10</f>
        <v>45346</v>
      </c>
      <c r="B459" s="34">
        <f>+'Key Dates'!$B$48-10</f>
        <v>45346</v>
      </c>
      <c r="C459" s="44" t="s">
        <v>358</v>
      </c>
      <c r="D459" s="27" t="s">
        <v>80</v>
      </c>
      <c r="E459" s="2" t="s">
        <v>30</v>
      </c>
      <c r="F459" s="2" t="s">
        <v>68</v>
      </c>
    </row>
    <row r="460" spans="1:6" ht="63" x14ac:dyDescent="0.25">
      <c r="A460" s="34">
        <f>+'Key Dates'!$B$48-10</f>
        <v>45346</v>
      </c>
      <c r="B460" s="34">
        <f>+'Key Dates'!$B$48-10</f>
        <v>45346</v>
      </c>
      <c r="C460" s="44" t="s">
        <v>358</v>
      </c>
      <c r="D460" s="27" t="s">
        <v>80</v>
      </c>
      <c r="E460" s="2" t="s">
        <v>21</v>
      </c>
      <c r="F460" s="2" t="s">
        <v>68</v>
      </c>
    </row>
    <row r="461" spans="1:6" ht="78.75" x14ac:dyDescent="0.25">
      <c r="A461" s="34">
        <f>+'Key Dates'!$B$37-45</f>
        <v>45346</v>
      </c>
      <c r="B461" s="34">
        <f>+'Key Dates'!$B$37</f>
        <v>45391</v>
      </c>
      <c r="C461" s="44" t="s">
        <v>697</v>
      </c>
      <c r="D461" s="27" t="s">
        <v>61</v>
      </c>
      <c r="E461" s="2" t="s">
        <v>201</v>
      </c>
      <c r="F461" s="2" t="s">
        <v>210</v>
      </c>
    </row>
    <row r="462" spans="1:6" ht="94.5" x14ac:dyDescent="0.25">
      <c r="A462" s="34">
        <f>+'Key Dates'!$B$37-42</f>
        <v>45349</v>
      </c>
      <c r="B462" s="34">
        <f>+'Key Dates'!$B$37-1</f>
        <v>45390</v>
      </c>
      <c r="C462" s="44" t="s">
        <v>698</v>
      </c>
      <c r="D462" s="27" t="s">
        <v>50</v>
      </c>
      <c r="E462" s="2" t="s">
        <v>201</v>
      </c>
      <c r="F462" s="2" t="s">
        <v>51</v>
      </c>
    </row>
    <row r="463" spans="1:6" ht="78.75" x14ac:dyDescent="0.25">
      <c r="A463" s="34">
        <f>+'Key Dates'!$B$6-14</f>
        <v>45349</v>
      </c>
      <c r="B463" s="34">
        <f>+'Key Dates'!$B$6-14</f>
        <v>45349</v>
      </c>
      <c r="C463" s="45" t="s">
        <v>699</v>
      </c>
      <c r="D463" s="35" t="s">
        <v>423</v>
      </c>
      <c r="E463" s="36" t="s">
        <v>17</v>
      </c>
      <c r="F463" s="36" t="s">
        <v>36</v>
      </c>
    </row>
    <row r="464" spans="1:6" ht="78.75" x14ac:dyDescent="0.25">
      <c r="A464" s="34">
        <f>+'Key Dates'!$B$6-14</f>
        <v>45349</v>
      </c>
      <c r="B464" s="34">
        <f>+'Key Dates'!$B$6-14</f>
        <v>45349</v>
      </c>
      <c r="C464" s="45" t="s">
        <v>699</v>
      </c>
      <c r="D464" s="35" t="s">
        <v>423</v>
      </c>
      <c r="E464" s="2" t="s">
        <v>18</v>
      </c>
      <c r="F464" s="2" t="s">
        <v>36</v>
      </c>
    </row>
    <row r="465" spans="1:6" ht="78.75" x14ac:dyDescent="0.25">
      <c r="A465" s="34">
        <f>+'Key Dates'!$B$6-14</f>
        <v>45349</v>
      </c>
      <c r="B465" s="34">
        <f>+'Key Dates'!$B$6-14</f>
        <v>45349</v>
      </c>
      <c r="C465" s="45" t="s">
        <v>699</v>
      </c>
      <c r="D465" s="35" t="s">
        <v>423</v>
      </c>
      <c r="E465" s="2" t="s">
        <v>30</v>
      </c>
      <c r="F465" s="2" t="s">
        <v>36</v>
      </c>
    </row>
    <row r="466" spans="1:6" ht="47.25" x14ac:dyDescent="0.25">
      <c r="A466" s="34">
        <f>+'Key Dates'!$B$6-14</f>
        <v>45349</v>
      </c>
      <c r="B466" s="34">
        <f>+'Key Dates'!$B$6-14</f>
        <v>45349</v>
      </c>
      <c r="C466" s="45" t="s">
        <v>700</v>
      </c>
      <c r="D466" s="35" t="s">
        <v>77</v>
      </c>
      <c r="E466" s="36" t="s">
        <v>17</v>
      </c>
      <c r="F466" s="36" t="s">
        <v>36</v>
      </c>
    </row>
    <row r="467" spans="1:6" ht="47.25" x14ac:dyDescent="0.25">
      <c r="A467" s="34">
        <f>+'Key Dates'!$B$6-14</f>
        <v>45349</v>
      </c>
      <c r="B467" s="34">
        <f>+'Key Dates'!$B$6-14</f>
        <v>45349</v>
      </c>
      <c r="C467" s="45" t="s">
        <v>700</v>
      </c>
      <c r="D467" s="35" t="s">
        <v>77</v>
      </c>
      <c r="E467" s="36" t="s">
        <v>18</v>
      </c>
      <c r="F467" s="36" t="s">
        <v>36</v>
      </c>
    </row>
    <row r="468" spans="1:6" ht="47.25" x14ac:dyDescent="0.25">
      <c r="A468" s="34">
        <f>+'Key Dates'!$B$6-14</f>
        <v>45349</v>
      </c>
      <c r="B468" s="34">
        <f>+'Key Dates'!$B$6-14</f>
        <v>45349</v>
      </c>
      <c r="C468" s="45" t="s">
        <v>700</v>
      </c>
      <c r="D468" s="35" t="s">
        <v>77</v>
      </c>
      <c r="E468" s="36" t="s">
        <v>30</v>
      </c>
      <c r="F468" s="36" t="s">
        <v>36</v>
      </c>
    </row>
    <row r="469" spans="1:6" ht="78.75" x14ac:dyDescent="0.25">
      <c r="A469" s="34">
        <f>+'Key Dates'!$B$6-14</f>
        <v>45349</v>
      </c>
      <c r="B469" s="34">
        <f>+'Key Dates'!$B$6-14</f>
        <v>45349</v>
      </c>
      <c r="C469" s="45" t="s">
        <v>701</v>
      </c>
      <c r="D469" s="27" t="s">
        <v>78</v>
      </c>
      <c r="E469" s="2" t="s">
        <v>17</v>
      </c>
      <c r="F469" s="2" t="s">
        <v>36</v>
      </c>
    </row>
    <row r="470" spans="1:6" ht="78.75" x14ac:dyDescent="0.25">
      <c r="A470" s="34">
        <f>+'Key Dates'!$B$6-14</f>
        <v>45349</v>
      </c>
      <c r="B470" s="34">
        <f>+'Key Dates'!$B$6-14</f>
        <v>45349</v>
      </c>
      <c r="C470" s="45" t="s">
        <v>701</v>
      </c>
      <c r="D470" s="27" t="s">
        <v>78</v>
      </c>
      <c r="E470" s="2" t="s">
        <v>18</v>
      </c>
      <c r="F470" s="2" t="s">
        <v>36</v>
      </c>
    </row>
    <row r="471" spans="1:6" ht="78.75" x14ac:dyDescent="0.25">
      <c r="A471" s="34">
        <f>+'Key Dates'!$B$6-14</f>
        <v>45349</v>
      </c>
      <c r="B471" s="34">
        <f>+'Key Dates'!$B$6-14</f>
        <v>45349</v>
      </c>
      <c r="C471" s="45" t="s">
        <v>701</v>
      </c>
      <c r="D471" s="27" t="s">
        <v>78</v>
      </c>
      <c r="E471" s="2" t="s">
        <v>30</v>
      </c>
      <c r="F471" s="2" t="s">
        <v>36</v>
      </c>
    </row>
    <row r="472" spans="1:6" ht="78.75" x14ac:dyDescent="0.25">
      <c r="A472" s="34">
        <f>+'Key Dates'!$B$48-7</f>
        <v>45349</v>
      </c>
      <c r="B472" s="34">
        <f>+'Key Dates'!$B$48-7</f>
        <v>45349</v>
      </c>
      <c r="C472" s="44" t="s">
        <v>424</v>
      </c>
      <c r="D472" s="27" t="s">
        <v>425</v>
      </c>
      <c r="E472" s="2" t="s">
        <v>17</v>
      </c>
      <c r="F472" s="2" t="s">
        <v>36</v>
      </c>
    </row>
    <row r="473" spans="1:6" ht="78.75" x14ac:dyDescent="0.25">
      <c r="A473" s="34">
        <f>+'Key Dates'!$B$48-7</f>
        <v>45349</v>
      </c>
      <c r="B473" s="34">
        <f>+'Key Dates'!$B$48-7</f>
        <v>45349</v>
      </c>
      <c r="C473" s="44" t="s">
        <v>424</v>
      </c>
      <c r="D473" s="27" t="s">
        <v>425</v>
      </c>
      <c r="E473" s="2" t="s">
        <v>55</v>
      </c>
      <c r="F473" s="2" t="s">
        <v>36</v>
      </c>
    </row>
    <row r="474" spans="1:6" ht="78.75" x14ac:dyDescent="0.25">
      <c r="A474" s="34">
        <f>+'Key Dates'!$B$48-7</f>
        <v>45349</v>
      </c>
      <c r="B474" s="34">
        <f>+'Key Dates'!$B$48-7</f>
        <v>45349</v>
      </c>
      <c r="C474" s="44" t="s">
        <v>424</v>
      </c>
      <c r="D474" s="27" t="s">
        <v>425</v>
      </c>
      <c r="E474" s="2" t="s">
        <v>66</v>
      </c>
      <c r="F474" s="2" t="s">
        <v>36</v>
      </c>
    </row>
    <row r="475" spans="1:6" ht="78.75" x14ac:dyDescent="0.25">
      <c r="A475" s="34">
        <f>+'Key Dates'!$B$48-7</f>
        <v>45349</v>
      </c>
      <c r="B475" s="34">
        <f>+'Key Dates'!$B$48-7</f>
        <v>45349</v>
      </c>
      <c r="C475" s="44" t="s">
        <v>424</v>
      </c>
      <c r="D475" s="27" t="s">
        <v>425</v>
      </c>
      <c r="E475" s="2" t="s">
        <v>18</v>
      </c>
      <c r="F475" s="2" t="s">
        <v>36</v>
      </c>
    </row>
    <row r="476" spans="1:6" ht="126" x14ac:dyDescent="0.25">
      <c r="A476" s="34">
        <f>+'Key Dates'!$B$48-7</f>
        <v>45349</v>
      </c>
      <c r="B476" s="34">
        <f>+'Key Dates'!$B$48-7</f>
        <v>45349</v>
      </c>
      <c r="C476" s="45" t="s">
        <v>702</v>
      </c>
      <c r="D476" s="35" t="s">
        <v>355</v>
      </c>
      <c r="E476" s="36" t="s">
        <v>17</v>
      </c>
      <c r="F476" s="36" t="s">
        <v>49</v>
      </c>
    </row>
    <row r="477" spans="1:6" ht="126" x14ac:dyDescent="0.25">
      <c r="A477" s="34">
        <f>+'Key Dates'!$B$48-7</f>
        <v>45349</v>
      </c>
      <c r="B477" s="34">
        <f>+'Key Dates'!$B$48-7</f>
        <v>45349</v>
      </c>
      <c r="C477" s="45" t="s">
        <v>702</v>
      </c>
      <c r="D477" s="35" t="s">
        <v>355</v>
      </c>
      <c r="E477" s="36" t="s">
        <v>55</v>
      </c>
      <c r="F477" s="36" t="s">
        <v>49</v>
      </c>
    </row>
    <row r="478" spans="1:6" ht="126" x14ac:dyDescent="0.25">
      <c r="A478" s="34">
        <f>+'Key Dates'!$B$48-7</f>
        <v>45349</v>
      </c>
      <c r="B478" s="34">
        <f>+'Key Dates'!$B$48-7</f>
        <v>45349</v>
      </c>
      <c r="C478" s="45" t="s">
        <v>702</v>
      </c>
      <c r="D478" s="35" t="s">
        <v>355</v>
      </c>
      <c r="E478" s="36" t="s">
        <v>66</v>
      </c>
      <c r="F478" s="36" t="s">
        <v>49</v>
      </c>
    </row>
    <row r="479" spans="1:6" ht="126" x14ac:dyDescent="0.25">
      <c r="A479" s="34">
        <f>+'Key Dates'!$B$48-7</f>
        <v>45349</v>
      </c>
      <c r="B479" s="34">
        <f>+'Key Dates'!$B$48-7</f>
        <v>45349</v>
      </c>
      <c r="C479" s="45" t="s">
        <v>702</v>
      </c>
      <c r="D479" s="35" t="s">
        <v>355</v>
      </c>
      <c r="E479" s="36" t="s">
        <v>18</v>
      </c>
      <c r="F479" s="36" t="s">
        <v>49</v>
      </c>
    </row>
    <row r="480" spans="1:6" ht="126" x14ac:dyDescent="0.25">
      <c r="A480" s="34">
        <f>+'Key Dates'!$B$48-7</f>
        <v>45349</v>
      </c>
      <c r="B480" s="34">
        <f>+'Key Dates'!$B$48-7</f>
        <v>45349</v>
      </c>
      <c r="C480" s="45" t="s">
        <v>702</v>
      </c>
      <c r="D480" s="35" t="s">
        <v>355</v>
      </c>
      <c r="E480" s="36" t="s">
        <v>19</v>
      </c>
      <c r="F480" s="36" t="s">
        <v>49</v>
      </c>
    </row>
    <row r="481" spans="1:6" ht="126" x14ac:dyDescent="0.25">
      <c r="A481" s="34">
        <f>+'Key Dates'!$B$48-7</f>
        <v>45349</v>
      </c>
      <c r="B481" s="34">
        <f>+'Key Dates'!$B$48-7</f>
        <v>45349</v>
      </c>
      <c r="C481" s="45" t="s">
        <v>702</v>
      </c>
      <c r="D481" s="35" t="s">
        <v>355</v>
      </c>
      <c r="E481" s="36" t="s">
        <v>20</v>
      </c>
      <c r="F481" s="36" t="s">
        <v>49</v>
      </c>
    </row>
    <row r="482" spans="1:6" ht="126" x14ac:dyDescent="0.25">
      <c r="A482" s="34">
        <f>+'Key Dates'!$B$48-7</f>
        <v>45349</v>
      </c>
      <c r="B482" s="34">
        <f>+'Key Dates'!$B$48-7</f>
        <v>45349</v>
      </c>
      <c r="C482" s="45" t="s">
        <v>702</v>
      </c>
      <c r="D482" s="35" t="s">
        <v>355</v>
      </c>
      <c r="E482" s="36" t="s">
        <v>30</v>
      </c>
      <c r="F482" s="36" t="s">
        <v>49</v>
      </c>
    </row>
    <row r="483" spans="1:6" ht="126" x14ac:dyDescent="0.25">
      <c r="A483" s="34">
        <f>+'Key Dates'!$B$48-7</f>
        <v>45349</v>
      </c>
      <c r="B483" s="34">
        <f>+'Key Dates'!$B$48-7</f>
        <v>45349</v>
      </c>
      <c r="C483" s="45" t="s">
        <v>702</v>
      </c>
      <c r="D483" s="35" t="s">
        <v>355</v>
      </c>
      <c r="E483" s="36" t="s">
        <v>21</v>
      </c>
      <c r="F483" s="36" t="s">
        <v>49</v>
      </c>
    </row>
    <row r="484" spans="1:6" ht="157.5" x14ac:dyDescent="0.25">
      <c r="A484" s="34">
        <f>+'Key Dates'!$B$28</f>
        <v>45349</v>
      </c>
      <c r="B484" s="34">
        <f>+'Key Dates'!$B$28</f>
        <v>45349</v>
      </c>
      <c r="C484" s="47" t="s">
        <v>703</v>
      </c>
      <c r="D484" s="27" t="s">
        <v>81</v>
      </c>
      <c r="E484" s="2" t="s">
        <v>17</v>
      </c>
      <c r="F484" s="2" t="s">
        <v>65</v>
      </c>
    </row>
    <row r="485" spans="1:6" ht="157.5" x14ac:dyDescent="0.25">
      <c r="A485" s="34">
        <f>+'Key Dates'!$B$28</f>
        <v>45349</v>
      </c>
      <c r="B485" s="34">
        <f>+'Key Dates'!$B$28</f>
        <v>45349</v>
      </c>
      <c r="C485" s="47" t="s">
        <v>703</v>
      </c>
      <c r="D485" s="27" t="s">
        <v>81</v>
      </c>
      <c r="E485" s="2" t="s">
        <v>27</v>
      </c>
      <c r="F485" s="2" t="s">
        <v>65</v>
      </c>
    </row>
    <row r="486" spans="1:6" ht="157.5" x14ac:dyDescent="0.25">
      <c r="A486" s="34">
        <f>+'Key Dates'!$B$28</f>
        <v>45349</v>
      </c>
      <c r="B486" s="34">
        <f>+'Key Dates'!$B$28</f>
        <v>45349</v>
      </c>
      <c r="C486" s="47" t="s">
        <v>703</v>
      </c>
      <c r="D486" s="27" t="s">
        <v>81</v>
      </c>
      <c r="E486" s="2" t="s">
        <v>55</v>
      </c>
      <c r="F486" s="2" t="s">
        <v>65</v>
      </c>
    </row>
    <row r="487" spans="1:6" ht="157.5" x14ac:dyDescent="0.25">
      <c r="A487" s="34">
        <f>+'Key Dates'!$B$28</f>
        <v>45349</v>
      </c>
      <c r="B487" s="34">
        <f>+'Key Dates'!$B$28</f>
        <v>45349</v>
      </c>
      <c r="C487" s="47" t="s">
        <v>703</v>
      </c>
      <c r="D487" s="27" t="s">
        <v>81</v>
      </c>
      <c r="E487" s="2" t="s">
        <v>66</v>
      </c>
      <c r="F487" s="2" t="s">
        <v>65</v>
      </c>
    </row>
    <row r="488" spans="1:6" ht="157.5" x14ac:dyDescent="0.25">
      <c r="A488" s="34">
        <f>+'Key Dates'!$B$28</f>
        <v>45349</v>
      </c>
      <c r="B488" s="34">
        <f>+'Key Dates'!$B$28</f>
        <v>45349</v>
      </c>
      <c r="C488" s="47" t="s">
        <v>703</v>
      </c>
      <c r="D488" s="27" t="s">
        <v>81</v>
      </c>
      <c r="E488" s="2" t="s">
        <v>18</v>
      </c>
      <c r="F488" s="2" t="s">
        <v>65</v>
      </c>
    </row>
    <row r="489" spans="1:6" ht="157.5" x14ac:dyDescent="0.25">
      <c r="A489" s="34">
        <f>+'Key Dates'!$B$28</f>
        <v>45349</v>
      </c>
      <c r="B489" s="34">
        <f>+'Key Dates'!$B$28</f>
        <v>45349</v>
      </c>
      <c r="C489" s="47" t="s">
        <v>703</v>
      </c>
      <c r="D489" s="27" t="s">
        <v>81</v>
      </c>
      <c r="E489" s="2" t="s">
        <v>900</v>
      </c>
      <c r="F489" s="2" t="s">
        <v>65</v>
      </c>
    </row>
    <row r="490" spans="1:6" ht="157.5" x14ac:dyDescent="0.25">
      <c r="A490" s="34">
        <f>+'Key Dates'!$B$28</f>
        <v>45349</v>
      </c>
      <c r="B490" s="34">
        <f>+'Key Dates'!$B$28</f>
        <v>45349</v>
      </c>
      <c r="C490" s="47" t="s">
        <v>703</v>
      </c>
      <c r="D490" s="27" t="s">
        <v>81</v>
      </c>
      <c r="E490" s="2" t="s">
        <v>19</v>
      </c>
      <c r="F490" s="2" t="s">
        <v>65</v>
      </c>
    </row>
    <row r="491" spans="1:6" ht="157.5" x14ac:dyDescent="0.25">
      <c r="A491" s="34">
        <f>+'Key Dates'!$B$28</f>
        <v>45349</v>
      </c>
      <c r="B491" s="34">
        <f>+'Key Dates'!$B$28</f>
        <v>45349</v>
      </c>
      <c r="C491" s="47" t="s">
        <v>703</v>
      </c>
      <c r="D491" s="27" t="s">
        <v>81</v>
      </c>
      <c r="E491" s="2" t="s">
        <v>20</v>
      </c>
      <c r="F491" s="2" t="s">
        <v>65</v>
      </c>
    </row>
    <row r="492" spans="1:6" ht="157.5" x14ac:dyDescent="0.25">
      <c r="A492" s="34">
        <f>+'Key Dates'!$B$28</f>
        <v>45349</v>
      </c>
      <c r="B492" s="34">
        <f>+'Key Dates'!$B$28</f>
        <v>45349</v>
      </c>
      <c r="C492" s="47" t="s">
        <v>703</v>
      </c>
      <c r="D492" s="27" t="s">
        <v>81</v>
      </c>
      <c r="E492" s="2" t="s">
        <v>30</v>
      </c>
      <c r="F492" s="2" t="s">
        <v>65</v>
      </c>
    </row>
    <row r="493" spans="1:6" ht="157.5" x14ac:dyDescent="0.25">
      <c r="A493" s="34">
        <f>+'Key Dates'!$B$28</f>
        <v>45349</v>
      </c>
      <c r="B493" s="34">
        <f>+'Key Dates'!$B$28</f>
        <v>45349</v>
      </c>
      <c r="C493" s="47" t="s">
        <v>703</v>
      </c>
      <c r="D493" s="27" t="s">
        <v>81</v>
      </c>
      <c r="E493" s="2" t="s">
        <v>21</v>
      </c>
      <c r="F493" s="2" t="s">
        <v>65</v>
      </c>
    </row>
    <row r="494" spans="1:6" ht="157.5" x14ac:dyDescent="0.25">
      <c r="A494" s="34">
        <f>+'Key Dates'!$B$28</f>
        <v>45349</v>
      </c>
      <c r="B494" s="34">
        <f>+'Key Dates'!$B$28</f>
        <v>45349</v>
      </c>
      <c r="C494" s="47" t="s">
        <v>703</v>
      </c>
      <c r="D494" s="27" t="s">
        <v>81</v>
      </c>
      <c r="E494" s="2" t="s">
        <v>22</v>
      </c>
      <c r="F494" s="2" t="s">
        <v>65</v>
      </c>
    </row>
    <row r="495" spans="1:6" ht="157.5" x14ac:dyDescent="0.25">
      <c r="A495" s="34">
        <f>+'Key Dates'!$B$28</f>
        <v>45349</v>
      </c>
      <c r="B495" s="34">
        <f>+'Key Dates'!$B$28</f>
        <v>45349</v>
      </c>
      <c r="C495" s="47" t="s">
        <v>703</v>
      </c>
      <c r="D495" s="27" t="s">
        <v>81</v>
      </c>
      <c r="E495" s="2" t="s">
        <v>23</v>
      </c>
      <c r="F495" s="2" t="s">
        <v>65</v>
      </c>
    </row>
    <row r="496" spans="1:6" ht="157.5" x14ac:dyDescent="0.25">
      <c r="A496" s="34">
        <f>+'Key Dates'!$B$28</f>
        <v>45349</v>
      </c>
      <c r="B496" s="34">
        <f>+'Key Dates'!$B$28</f>
        <v>45349</v>
      </c>
      <c r="C496" s="47" t="s">
        <v>703</v>
      </c>
      <c r="D496" s="27" t="s">
        <v>81</v>
      </c>
      <c r="E496" s="2" t="s">
        <v>52</v>
      </c>
      <c r="F496" s="2" t="s">
        <v>65</v>
      </c>
    </row>
    <row r="497" spans="1:6" ht="110.25" x14ac:dyDescent="0.25">
      <c r="A497" s="34">
        <f>+'Key Dates'!$B$28</f>
        <v>45349</v>
      </c>
      <c r="B497" s="34">
        <f>+'Key Dates'!$B$28</f>
        <v>45349</v>
      </c>
      <c r="C497" s="47" t="s">
        <v>704</v>
      </c>
      <c r="D497" s="27" t="s">
        <v>556</v>
      </c>
      <c r="E497" s="2" t="s">
        <v>17</v>
      </c>
      <c r="F497" s="2" t="s">
        <v>65</v>
      </c>
    </row>
    <row r="498" spans="1:6" ht="110.25" x14ac:dyDescent="0.25">
      <c r="A498" s="34">
        <f>+'Key Dates'!$B$28</f>
        <v>45349</v>
      </c>
      <c r="B498" s="34">
        <f>+'Key Dates'!$B$28</f>
        <v>45349</v>
      </c>
      <c r="C498" s="47" t="s">
        <v>704</v>
      </c>
      <c r="D498" s="27" t="s">
        <v>556</v>
      </c>
      <c r="E498" s="2" t="s">
        <v>55</v>
      </c>
      <c r="F498" s="2" t="s">
        <v>65</v>
      </c>
    </row>
    <row r="499" spans="1:6" ht="110.25" x14ac:dyDescent="0.25">
      <c r="A499" s="34">
        <f>+'Key Dates'!$B$28</f>
        <v>45349</v>
      </c>
      <c r="B499" s="34">
        <f>+'Key Dates'!$B$28</f>
        <v>45349</v>
      </c>
      <c r="C499" s="47" t="s">
        <v>704</v>
      </c>
      <c r="D499" s="27" t="s">
        <v>556</v>
      </c>
      <c r="E499" s="2" t="s">
        <v>18</v>
      </c>
      <c r="F499" s="2" t="s">
        <v>65</v>
      </c>
    </row>
    <row r="500" spans="1:6" ht="110.25" x14ac:dyDescent="0.25">
      <c r="A500" s="34">
        <f>+'Key Dates'!$B$28</f>
        <v>45349</v>
      </c>
      <c r="B500" s="34">
        <f>+'Key Dates'!$B$28</f>
        <v>45349</v>
      </c>
      <c r="C500" s="47" t="s">
        <v>704</v>
      </c>
      <c r="D500" s="27" t="s">
        <v>556</v>
      </c>
      <c r="E500" s="2" t="s">
        <v>900</v>
      </c>
      <c r="F500" s="2" t="s">
        <v>65</v>
      </c>
    </row>
    <row r="501" spans="1:6" ht="110.25" x14ac:dyDescent="0.25">
      <c r="A501" s="34">
        <f>+'Key Dates'!$B$28</f>
        <v>45349</v>
      </c>
      <c r="B501" s="34">
        <f>+'Key Dates'!$B$28</f>
        <v>45349</v>
      </c>
      <c r="C501" s="47" t="s">
        <v>704</v>
      </c>
      <c r="D501" s="27" t="s">
        <v>556</v>
      </c>
      <c r="E501" s="2" t="s">
        <v>19</v>
      </c>
      <c r="F501" s="2" t="s">
        <v>65</v>
      </c>
    </row>
    <row r="502" spans="1:6" ht="110.25" x14ac:dyDescent="0.25">
      <c r="A502" s="34">
        <f>+'Key Dates'!$B$28</f>
        <v>45349</v>
      </c>
      <c r="B502" s="34">
        <f>+'Key Dates'!$B$28</f>
        <v>45349</v>
      </c>
      <c r="C502" s="47" t="s">
        <v>704</v>
      </c>
      <c r="D502" s="27" t="s">
        <v>556</v>
      </c>
      <c r="E502" s="2" t="s">
        <v>20</v>
      </c>
      <c r="F502" s="2" t="s">
        <v>65</v>
      </c>
    </row>
    <row r="503" spans="1:6" ht="110.25" x14ac:dyDescent="0.25">
      <c r="A503" s="34">
        <f>+'Key Dates'!$B$28</f>
        <v>45349</v>
      </c>
      <c r="B503" s="34">
        <f>+'Key Dates'!$B$28</f>
        <v>45349</v>
      </c>
      <c r="C503" s="47" t="s">
        <v>704</v>
      </c>
      <c r="D503" s="27" t="s">
        <v>556</v>
      </c>
      <c r="E503" s="2" t="s">
        <v>30</v>
      </c>
      <c r="F503" s="2" t="s">
        <v>65</v>
      </c>
    </row>
    <row r="504" spans="1:6" ht="110.25" x14ac:dyDescent="0.25">
      <c r="A504" s="34">
        <f>+'Key Dates'!$B$28</f>
        <v>45349</v>
      </c>
      <c r="B504" s="34">
        <f>+'Key Dates'!$B$28</f>
        <v>45349</v>
      </c>
      <c r="C504" s="47" t="s">
        <v>704</v>
      </c>
      <c r="D504" s="27" t="s">
        <v>556</v>
      </c>
      <c r="E504" s="2" t="s">
        <v>21</v>
      </c>
      <c r="F504" s="2" t="s">
        <v>65</v>
      </c>
    </row>
    <row r="505" spans="1:6" ht="110.25" x14ac:dyDescent="0.25">
      <c r="A505" s="34">
        <f>+'Key Dates'!$B$28</f>
        <v>45349</v>
      </c>
      <c r="B505" s="34">
        <f>+'Key Dates'!$B$28</f>
        <v>45349</v>
      </c>
      <c r="C505" s="47" t="s">
        <v>704</v>
      </c>
      <c r="D505" s="27" t="s">
        <v>556</v>
      </c>
      <c r="E505" s="2" t="s">
        <v>22</v>
      </c>
      <c r="F505" s="2" t="s">
        <v>65</v>
      </c>
    </row>
    <row r="506" spans="1:6" ht="110.25" x14ac:dyDescent="0.25">
      <c r="A506" s="34">
        <f>+'Key Dates'!$B$28</f>
        <v>45349</v>
      </c>
      <c r="B506" s="34">
        <f>+'Key Dates'!$B$28</f>
        <v>45349</v>
      </c>
      <c r="C506" s="47" t="s">
        <v>704</v>
      </c>
      <c r="D506" s="27" t="s">
        <v>556</v>
      </c>
      <c r="E506" s="2" t="s">
        <v>23</v>
      </c>
      <c r="F506" s="2" t="s">
        <v>65</v>
      </c>
    </row>
    <row r="507" spans="1:6" ht="110.25" x14ac:dyDescent="0.25">
      <c r="A507" s="34">
        <f>+'Key Dates'!$B$28</f>
        <v>45349</v>
      </c>
      <c r="B507" s="34">
        <f>+'Key Dates'!$B$28</f>
        <v>45349</v>
      </c>
      <c r="C507" s="47" t="s">
        <v>704</v>
      </c>
      <c r="D507" s="27" t="s">
        <v>556</v>
      </c>
      <c r="E507" s="2" t="s">
        <v>52</v>
      </c>
      <c r="F507" s="2" t="s">
        <v>65</v>
      </c>
    </row>
    <row r="508" spans="1:6" ht="141.75" x14ac:dyDescent="0.25">
      <c r="A508" s="34">
        <f>+'Key Dates'!$B$28</f>
        <v>45349</v>
      </c>
      <c r="B508" s="34">
        <f>+'Key Dates'!$B$28</f>
        <v>45349</v>
      </c>
      <c r="C508" s="48" t="s">
        <v>705</v>
      </c>
      <c r="D508" s="35" t="s">
        <v>351</v>
      </c>
      <c r="E508" s="2" t="s">
        <v>17</v>
      </c>
      <c r="F508" s="2" t="s">
        <v>65</v>
      </c>
    </row>
    <row r="509" spans="1:6" ht="141.75" x14ac:dyDescent="0.25">
      <c r="A509" s="34">
        <f>+'Key Dates'!$B$28</f>
        <v>45349</v>
      </c>
      <c r="B509" s="34">
        <f>+'Key Dates'!$B$28</f>
        <v>45349</v>
      </c>
      <c r="C509" s="48" t="s">
        <v>705</v>
      </c>
      <c r="D509" s="35" t="s">
        <v>351</v>
      </c>
      <c r="E509" s="2" t="s">
        <v>55</v>
      </c>
      <c r="F509" s="2" t="s">
        <v>65</v>
      </c>
    </row>
    <row r="510" spans="1:6" ht="141.75" x14ac:dyDescent="0.25">
      <c r="A510" s="34">
        <f>+'Key Dates'!$B$28</f>
        <v>45349</v>
      </c>
      <c r="B510" s="34">
        <f>+'Key Dates'!$B$28</f>
        <v>45349</v>
      </c>
      <c r="C510" s="48" t="s">
        <v>705</v>
      </c>
      <c r="D510" s="35" t="s">
        <v>351</v>
      </c>
      <c r="E510" s="2" t="s">
        <v>18</v>
      </c>
      <c r="F510" s="2" t="s">
        <v>65</v>
      </c>
    </row>
    <row r="511" spans="1:6" ht="141.75" x14ac:dyDescent="0.25">
      <c r="A511" s="34">
        <f>+'Key Dates'!$B$28</f>
        <v>45349</v>
      </c>
      <c r="B511" s="34">
        <f>+'Key Dates'!$B$28</f>
        <v>45349</v>
      </c>
      <c r="C511" s="48" t="s">
        <v>705</v>
      </c>
      <c r="D511" s="35" t="s">
        <v>351</v>
      </c>
      <c r="E511" s="2" t="s">
        <v>900</v>
      </c>
      <c r="F511" s="2" t="s">
        <v>65</v>
      </c>
    </row>
    <row r="512" spans="1:6" ht="141.75" x14ac:dyDescent="0.25">
      <c r="A512" s="34">
        <f>+'Key Dates'!$B$28</f>
        <v>45349</v>
      </c>
      <c r="B512" s="34">
        <f>+'Key Dates'!$B$28</f>
        <v>45349</v>
      </c>
      <c r="C512" s="48" t="s">
        <v>705</v>
      </c>
      <c r="D512" s="35" t="s">
        <v>351</v>
      </c>
      <c r="E512" s="2" t="s">
        <v>19</v>
      </c>
      <c r="F512" s="2" t="s">
        <v>65</v>
      </c>
    </row>
    <row r="513" spans="1:6" ht="141.75" x14ac:dyDescent="0.25">
      <c r="A513" s="34">
        <f>+'Key Dates'!$B$28</f>
        <v>45349</v>
      </c>
      <c r="B513" s="34">
        <f>+'Key Dates'!$B$28</f>
        <v>45349</v>
      </c>
      <c r="C513" s="48" t="s">
        <v>705</v>
      </c>
      <c r="D513" s="35" t="s">
        <v>351</v>
      </c>
      <c r="E513" s="2" t="s">
        <v>20</v>
      </c>
      <c r="F513" s="2" t="s">
        <v>65</v>
      </c>
    </row>
    <row r="514" spans="1:6" ht="141.75" x14ac:dyDescent="0.25">
      <c r="A514" s="34">
        <f>+'Key Dates'!$B$28</f>
        <v>45349</v>
      </c>
      <c r="B514" s="34">
        <f>+'Key Dates'!$B$28</f>
        <v>45349</v>
      </c>
      <c r="C514" s="48" t="s">
        <v>705</v>
      </c>
      <c r="D514" s="35" t="s">
        <v>351</v>
      </c>
      <c r="E514" s="2" t="s">
        <v>30</v>
      </c>
      <c r="F514" s="2" t="s">
        <v>65</v>
      </c>
    </row>
    <row r="515" spans="1:6" ht="141.75" x14ac:dyDescent="0.25">
      <c r="A515" s="34">
        <f>+'Key Dates'!$B$28</f>
        <v>45349</v>
      </c>
      <c r="B515" s="34">
        <f>+'Key Dates'!$B$28</f>
        <v>45349</v>
      </c>
      <c r="C515" s="48" t="s">
        <v>705</v>
      </c>
      <c r="D515" s="35" t="s">
        <v>351</v>
      </c>
      <c r="E515" s="2" t="s">
        <v>21</v>
      </c>
      <c r="F515" s="2" t="s">
        <v>65</v>
      </c>
    </row>
    <row r="516" spans="1:6" ht="141.75" x14ac:dyDescent="0.25">
      <c r="A516" s="34">
        <f>+'Key Dates'!$B$28</f>
        <v>45349</v>
      </c>
      <c r="B516" s="34">
        <f>+'Key Dates'!$B$28</f>
        <v>45349</v>
      </c>
      <c r="C516" s="48" t="s">
        <v>705</v>
      </c>
      <c r="D516" s="35" t="s">
        <v>351</v>
      </c>
      <c r="E516" s="2" t="s">
        <v>22</v>
      </c>
      <c r="F516" s="2" t="s">
        <v>65</v>
      </c>
    </row>
    <row r="517" spans="1:6" ht="141.75" x14ac:dyDescent="0.25">
      <c r="A517" s="34">
        <f>+'Key Dates'!$B$28</f>
        <v>45349</v>
      </c>
      <c r="B517" s="34">
        <f>+'Key Dates'!$B$28</f>
        <v>45349</v>
      </c>
      <c r="C517" s="48" t="s">
        <v>705</v>
      </c>
      <c r="D517" s="35" t="s">
        <v>351</v>
      </c>
      <c r="E517" s="2" t="s">
        <v>23</v>
      </c>
      <c r="F517" s="2" t="s">
        <v>65</v>
      </c>
    </row>
    <row r="518" spans="1:6" ht="141.75" x14ac:dyDescent="0.25">
      <c r="A518" s="34">
        <f>+'Key Dates'!$B$28</f>
        <v>45349</v>
      </c>
      <c r="B518" s="34">
        <f>+'Key Dates'!$B$28</f>
        <v>45349</v>
      </c>
      <c r="C518" s="48" t="s">
        <v>705</v>
      </c>
      <c r="D518" s="35" t="s">
        <v>351</v>
      </c>
      <c r="E518" s="2" t="s">
        <v>52</v>
      </c>
      <c r="F518" s="2" t="s">
        <v>65</v>
      </c>
    </row>
    <row r="519" spans="1:6" ht="189" x14ac:dyDescent="0.25">
      <c r="A519" s="34">
        <f>+'Key Dates'!$B$48-7</f>
        <v>45349</v>
      </c>
      <c r="B519" s="34">
        <f>+'Key Dates'!$B$48</f>
        <v>45356</v>
      </c>
      <c r="C519" s="45" t="s">
        <v>599</v>
      </c>
      <c r="D519" s="27" t="s">
        <v>82</v>
      </c>
      <c r="E519" s="2" t="s">
        <v>17</v>
      </c>
      <c r="F519" s="2" t="s">
        <v>208</v>
      </c>
    </row>
    <row r="520" spans="1:6" ht="189" x14ac:dyDescent="0.25">
      <c r="A520" s="34">
        <f>+'Key Dates'!$B$48-7</f>
        <v>45349</v>
      </c>
      <c r="B520" s="34">
        <f>+'Key Dates'!$B$48</f>
        <v>45356</v>
      </c>
      <c r="C520" s="45" t="s">
        <v>599</v>
      </c>
      <c r="D520" s="27" t="s">
        <v>82</v>
      </c>
      <c r="E520" s="2" t="s">
        <v>18</v>
      </c>
      <c r="F520" s="2" t="s">
        <v>208</v>
      </c>
    </row>
    <row r="521" spans="1:6" ht="189" x14ac:dyDescent="0.25">
      <c r="A521" s="34">
        <f>+'Key Dates'!$B$48-7</f>
        <v>45349</v>
      </c>
      <c r="B521" s="34">
        <f>+'Key Dates'!$B$48</f>
        <v>45356</v>
      </c>
      <c r="C521" s="45" t="s">
        <v>599</v>
      </c>
      <c r="D521" s="27" t="s">
        <v>82</v>
      </c>
      <c r="E521" s="2" t="s">
        <v>19</v>
      </c>
      <c r="F521" s="2" t="s">
        <v>208</v>
      </c>
    </row>
    <row r="522" spans="1:6" ht="189" x14ac:dyDescent="0.25">
      <c r="A522" s="34">
        <f>+'Key Dates'!$B$48-7</f>
        <v>45349</v>
      </c>
      <c r="B522" s="34">
        <f>+'Key Dates'!$B$48</f>
        <v>45356</v>
      </c>
      <c r="C522" s="45" t="s">
        <v>599</v>
      </c>
      <c r="D522" s="27" t="s">
        <v>82</v>
      </c>
      <c r="E522" s="2" t="s">
        <v>20</v>
      </c>
      <c r="F522" s="2" t="s">
        <v>208</v>
      </c>
    </row>
    <row r="523" spans="1:6" ht="189" x14ac:dyDescent="0.25">
      <c r="A523" s="34">
        <f>+'Key Dates'!$B$48-7</f>
        <v>45349</v>
      </c>
      <c r="B523" s="34">
        <f>+'Key Dates'!$B$48</f>
        <v>45356</v>
      </c>
      <c r="C523" s="45" t="s">
        <v>599</v>
      </c>
      <c r="D523" s="27" t="s">
        <v>82</v>
      </c>
      <c r="E523" s="2" t="s">
        <v>30</v>
      </c>
      <c r="F523" s="2" t="s">
        <v>208</v>
      </c>
    </row>
    <row r="524" spans="1:6" ht="189" x14ac:dyDescent="0.25">
      <c r="A524" s="34">
        <f>+'Key Dates'!$B$48-7</f>
        <v>45349</v>
      </c>
      <c r="B524" s="34">
        <f>+'Key Dates'!$B$48</f>
        <v>45356</v>
      </c>
      <c r="C524" s="45" t="s">
        <v>599</v>
      </c>
      <c r="D524" s="27" t="s">
        <v>82</v>
      </c>
      <c r="E524" s="2" t="s">
        <v>21</v>
      </c>
      <c r="F524" s="2" t="s">
        <v>208</v>
      </c>
    </row>
    <row r="525" spans="1:6" ht="110.25" x14ac:dyDescent="0.25">
      <c r="A525" s="34">
        <f>+'Key Dates'!$B$48-5</f>
        <v>45351</v>
      </c>
      <c r="B525" s="34">
        <f>+'Key Dates'!$B$48-5</f>
        <v>45351</v>
      </c>
      <c r="C525" s="45" t="s">
        <v>600</v>
      </c>
      <c r="D525" s="35" t="s">
        <v>366</v>
      </c>
      <c r="E525" s="36" t="s">
        <v>17</v>
      </c>
      <c r="F525" s="36" t="s">
        <v>585</v>
      </c>
    </row>
    <row r="526" spans="1:6" ht="110.25" x14ac:dyDescent="0.25">
      <c r="A526" s="34">
        <f>+'Key Dates'!$B$48-5</f>
        <v>45351</v>
      </c>
      <c r="B526" s="34">
        <f>+'Key Dates'!$B$48-5</f>
        <v>45351</v>
      </c>
      <c r="C526" s="45" t="s">
        <v>600</v>
      </c>
      <c r="D526" s="35" t="s">
        <v>366</v>
      </c>
      <c r="E526" s="36" t="s">
        <v>18</v>
      </c>
      <c r="F526" s="36" t="s">
        <v>585</v>
      </c>
    </row>
    <row r="527" spans="1:6" ht="110.25" x14ac:dyDescent="0.25">
      <c r="A527" s="34">
        <f>+'Key Dates'!$B$48-5</f>
        <v>45351</v>
      </c>
      <c r="B527" s="34">
        <f>+'Key Dates'!$B$48-5</f>
        <v>45351</v>
      </c>
      <c r="C527" s="45" t="s">
        <v>600</v>
      </c>
      <c r="D527" s="35" t="s">
        <v>366</v>
      </c>
      <c r="E527" s="36" t="s">
        <v>19</v>
      </c>
      <c r="F527" s="36" t="s">
        <v>585</v>
      </c>
    </row>
    <row r="528" spans="1:6" ht="110.25" x14ac:dyDescent="0.25">
      <c r="A528" s="34">
        <f>+'Key Dates'!$B$48-5</f>
        <v>45351</v>
      </c>
      <c r="B528" s="34">
        <f>+'Key Dates'!$B$48-5</f>
        <v>45351</v>
      </c>
      <c r="C528" s="45" t="s">
        <v>600</v>
      </c>
      <c r="D528" s="35" t="s">
        <v>366</v>
      </c>
      <c r="E528" s="36" t="s">
        <v>20</v>
      </c>
      <c r="F528" s="36" t="s">
        <v>585</v>
      </c>
    </row>
    <row r="529" spans="1:6" ht="110.25" x14ac:dyDescent="0.25">
      <c r="A529" s="34">
        <f>+'Key Dates'!$B$48-5</f>
        <v>45351</v>
      </c>
      <c r="B529" s="34">
        <f>+'Key Dates'!$B$48-5</f>
        <v>45351</v>
      </c>
      <c r="C529" s="45" t="s">
        <v>600</v>
      </c>
      <c r="D529" s="35" t="s">
        <v>366</v>
      </c>
      <c r="E529" s="36" t="s">
        <v>30</v>
      </c>
      <c r="F529" s="36" t="s">
        <v>585</v>
      </c>
    </row>
    <row r="530" spans="1:6" ht="110.25" x14ac:dyDescent="0.25">
      <c r="A530" s="34">
        <f>+'Key Dates'!$B$48-5</f>
        <v>45351</v>
      </c>
      <c r="B530" s="34">
        <f>+'Key Dates'!$B$48-5</f>
        <v>45351</v>
      </c>
      <c r="C530" s="45" t="s">
        <v>600</v>
      </c>
      <c r="D530" s="35" t="s">
        <v>366</v>
      </c>
      <c r="E530" s="36" t="s">
        <v>21</v>
      </c>
      <c r="F530" s="36" t="s">
        <v>585</v>
      </c>
    </row>
    <row r="531" spans="1:6" ht="31.5" x14ac:dyDescent="0.25">
      <c r="A531" s="34">
        <f>+'Key Dates'!$B$48-4</f>
        <v>45352</v>
      </c>
      <c r="B531" s="34">
        <f>+'Key Dates'!$B$48-4</f>
        <v>45352</v>
      </c>
      <c r="C531" s="44" t="s">
        <v>368</v>
      </c>
      <c r="D531" s="27" t="s">
        <v>83</v>
      </c>
      <c r="E531" s="2" t="s">
        <v>17</v>
      </c>
      <c r="F531" s="2" t="s">
        <v>24</v>
      </c>
    </row>
    <row r="532" spans="1:6" ht="31.5" x14ac:dyDescent="0.25">
      <c r="A532" s="34">
        <f>+'Key Dates'!$B$48-4</f>
        <v>45352</v>
      </c>
      <c r="B532" s="34">
        <f>+'Key Dates'!$B$48-4</f>
        <v>45352</v>
      </c>
      <c r="C532" s="44" t="s">
        <v>368</v>
      </c>
      <c r="D532" s="27" t="s">
        <v>83</v>
      </c>
      <c r="E532" s="2" t="s">
        <v>18</v>
      </c>
      <c r="F532" s="2" t="s">
        <v>24</v>
      </c>
    </row>
    <row r="533" spans="1:6" ht="31.5" x14ac:dyDescent="0.25">
      <c r="A533" s="34">
        <f>+'Key Dates'!$B$48-4</f>
        <v>45352</v>
      </c>
      <c r="B533" s="34">
        <f>+'Key Dates'!$B$48-4</f>
        <v>45352</v>
      </c>
      <c r="C533" s="44" t="s">
        <v>368</v>
      </c>
      <c r="D533" s="27" t="s">
        <v>83</v>
      </c>
      <c r="E533" s="2" t="s">
        <v>19</v>
      </c>
      <c r="F533" s="2" t="s">
        <v>24</v>
      </c>
    </row>
    <row r="534" spans="1:6" ht="38.25" x14ac:dyDescent="0.25">
      <c r="A534" s="34">
        <f>+'Key Dates'!$B$48-4</f>
        <v>45352</v>
      </c>
      <c r="B534" s="34">
        <f>+'Key Dates'!$B$48-4</f>
        <v>45352</v>
      </c>
      <c r="C534" s="44" t="s">
        <v>368</v>
      </c>
      <c r="D534" s="27" t="s">
        <v>83</v>
      </c>
      <c r="E534" s="2" t="s">
        <v>20</v>
      </c>
      <c r="F534" s="2" t="s">
        <v>24</v>
      </c>
    </row>
    <row r="535" spans="1:6" ht="38.25" x14ac:dyDescent="0.25">
      <c r="A535" s="34">
        <f>+'Key Dates'!$B$48-4</f>
        <v>45352</v>
      </c>
      <c r="B535" s="34">
        <f>+'Key Dates'!$B$48-4</f>
        <v>45352</v>
      </c>
      <c r="C535" s="44" t="s">
        <v>368</v>
      </c>
      <c r="D535" s="27" t="s">
        <v>83</v>
      </c>
      <c r="E535" s="2" t="s">
        <v>30</v>
      </c>
      <c r="F535" s="2" t="s">
        <v>24</v>
      </c>
    </row>
    <row r="536" spans="1:6" ht="38.25" x14ac:dyDescent="0.25">
      <c r="A536" s="34">
        <f>+'Key Dates'!$B$48-4</f>
        <v>45352</v>
      </c>
      <c r="B536" s="34">
        <f>+'Key Dates'!$B$48-4</f>
        <v>45352</v>
      </c>
      <c r="C536" s="44" t="s">
        <v>368</v>
      </c>
      <c r="D536" s="27" t="s">
        <v>83</v>
      </c>
      <c r="E536" s="2" t="s">
        <v>21</v>
      </c>
      <c r="F536" s="2" t="s">
        <v>24</v>
      </c>
    </row>
    <row r="537" spans="1:6" ht="165.75" x14ac:dyDescent="0.25">
      <c r="A537" s="34">
        <f>+'Key Dates'!$B$38-74</f>
        <v>45352</v>
      </c>
      <c r="B537" s="34">
        <f>+'Key Dates'!$B$38-74</f>
        <v>45352</v>
      </c>
      <c r="C537" s="45" t="s">
        <v>706</v>
      </c>
      <c r="D537" s="35" t="s">
        <v>548</v>
      </c>
      <c r="E537" s="36" t="s">
        <v>202</v>
      </c>
      <c r="F537" s="36" t="s">
        <v>36</v>
      </c>
    </row>
    <row r="538" spans="1:6" ht="110.25" x14ac:dyDescent="0.25">
      <c r="A538" s="34">
        <f>+'Key Dates'!$B$6-11</f>
        <v>45352</v>
      </c>
      <c r="B538" s="34">
        <f>+'Key Dates'!$B$6-11</f>
        <v>45352</v>
      </c>
      <c r="C538" s="45" t="s">
        <v>601</v>
      </c>
      <c r="D538" s="35" t="s">
        <v>356</v>
      </c>
      <c r="E538" s="2" t="s">
        <v>17</v>
      </c>
      <c r="F538" s="2" t="s">
        <v>36</v>
      </c>
    </row>
    <row r="539" spans="1:6" ht="110.25" x14ac:dyDescent="0.25">
      <c r="A539" s="34">
        <f>+'Key Dates'!$B$6-11</f>
        <v>45352</v>
      </c>
      <c r="B539" s="34">
        <f>+'Key Dates'!$B$6-11</f>
        <v>45352</v>
      </c>
      <c r="C539" s="45" t="s">
        <v>601</v>
      </c>
      <c r="D539" s="35" t="s">
        <v>356</v>
      </c>
      <c r="E539" s="2" t="s">
        <v>18</v>
      </c>
      <c r="F539" s="2" t="s">
        <v>36</v>
      </c>
    </row>
    <row r="540" spans="1:6" ht="110.25" x14ac:dyDescent="0.25">
      <c r="A540" s="34">
        <f>+'Key Dates'!$B$6-11</f>
        <v>45352</v>
      </c>
      <c r="B540" s="34">
        <f>+'Key Dates'!$B$6-11</f>
        <v>45352</v>
      </c>
      <c r="C540" s="45" t="s">
        <v>601</v>
      </c>
      <c r="D540" s="35" t="s">
        <v>356</v>
      </c>
      <c r="E540" s="2" t="s">
        <v>30</v>
      </c>
      <c r="F540" s="2" t="s">
        <v>36</v>
      </c>
    </row>
    <row r="541" spans="1:6" ht="47.25" x14ac:dyDescent="0.25">
      <c r="A541" s="34">
        <f>+'Key Dates'!$B$48-3</f>
        <v>45353</v>
      </c>
      <c r="B541" s="34">
        <f>+'Key Dates'!$B$48-3</f>
        <v>45353</v>
      </c>
      <c r="C541" s="45" t="s">
        <v>707</v>
      </c>
      <c r="D541" s="35" t="s">
        <v>372</v>
      </c>
      <c r="E541" s="36" t="s">
        <v>17</v>
      </c>
      <c r="F541" s="36" t="s">
        <v>208</v>
      </c>
    </row>
    <row r="542" spans="1:6" ht="47.25" x14ac:dyDescent="0.25">
      <c r="A542" s="34">
        <f>+'Key Dates'!$B$48-3</f>
        <v>45353</v>
      </c>
      <c r="B542" s="34">
        <f>+'Key Dates'!$B$48-3</f>
        <v>45353</v>
      </c>
      <c r="C542" s="45" t="s">
        <v>707</v>
      </c>
      <c r="D542" s="35" t="s">
        <v>372</v>
      </c>
      <c r="E542" s="36" t="s">
        <v>18</v>
      </c>
      <c r="F542" s="36" t="s">
        <v>208</v>
      </c>
    </row>
    <row r="543" spans="1:6" ht="47.25" x14ac:dyDescent="0.25">
      <c r="A543" s="34">
        <f>+'Key Dates'!$B$48-3</f>
        <v>45353</v>
      </c>
      <c r="B543" s="34">
        <f>+'Key Dates'!$B$48-3</f>
        <v>45353</v>
      </c>
      <c r="C543" s="45" t="s">
        <v>707</v>
      </c>
      <c r="D543" s="35" t="s">
        <v>372</v>
      </c>
      <c r="E543" s="36" t="s">
        <v>19</v>
      </c>
      <c r="F543" s="36" t="s">
        <v>208</v>
      </c>
    </row>
    <row r="544" spans="1:6" ht="47.25" x14ac:dyDescent="0.25">
      <c r="A544" s="34">
        <f>+'Key Dates'!$B$48-3</f>
        <v>45353</v>
      </c>
      <c r="B544" s="34">
        <f>+'Key Dates'!$B$48-3</f>
        <v>45353</v>
      </c>
      <c r="C544" s="45" t="s">
        <v>707</v>
      </c>
      <c r="D544" s="35" t="s">
        <v>372</v>
      </c>
      <c r="E544" s="36" t="s">
        <v>20</v>
      </c>
      <c r="F544" s="36" t="s">
        <v>208</v>
      </c>
    </row>
    <row r="545" spans="1:6" ht="47.25" x14ac:dyDescent="0.25">
      <c r="A545" s="34">
        <f>+'Key Dates'!$B$48-3</f>
        <v>45353</v>
      </c>
      <c r="B545" s="34">
        <f>+'Key Dates'!$B$48-3</f>
        <v>45353</v>
      </c>
      <c r="C545" s="45" t="s">
        <v>707</v>
      </c>
      <c r="D545" s="35" t="s">
        <v>372</v>
      </c>
      <c r="E545" s="36" t="s">
        <v>30</v>
      </c>
      <c r="F545" s="36" t="s">
        <v>208</v>
      </c>
    </row>
    <row r="546" spans="1:6" ht="47.25" x14ac:dyDescent="0.25">
      <c r="A546" s="34">
        <f>+'Key Dates'!$B$48-3</f>
        <v>45353</v>
      </c>
      <c r="B546" s="34">
        <f>+'Key Dates'!$B$48-3</f>
        <v>45353</v>
      </c>
      <c r="C546" s="45" t="s">
        <v>707</v>
      </c>
      <c r="D546" s="35" t="s">
        <v>372</v>
      </c>
      <c r="E546" s="36" t="s">
        <v>21</v>
      </c>
      <c r="F546" s="36" t="s">
        <v>208</v>
      </c>
    </row>
    <row r="547" spans="1:6" ht="63" x14ac:dyDescent="0.25">
      <c r="A547" s="34">
        <f>+'Key Dates'!$B$6-10</f>
        <v>45353</v>
      </c>
      <c r="B547" s="34">
        <f>+'Key Dates'!$B$6-10</f>
        <v>45353</v>
      </c>
      <c r="C547" s="44" t="s">
        <v>357</v>
      </c>
      <c r="D547" s="27" t="s">
        <v>80</v>
      </c>
      <c r="E547" s="2" t="s">
        <v>17</v>
      </c>
      <c r="F547" s="2" t="s">
        <v>68</v>
      </c>
    </row>
    <row r="548" spans="1:6" ht="63" x14ac:dyDescent="0.25">
      <c r="A548" s="34">
        <f>+'Key Dates'!$B$6-10</f>
        <v>45353</v>
      </c>
      <c r="B548" s="34">
        <f>+'Key Dates'!$B$6-10</f>
        <v>45353</v>
      </c>
      <c r="C548" s="44" t="s">
        <v>357</v>
      </c>
      <c r="D548" s="27" t="s">
        <v>80</v>
      </c>
      <c r="E548" s="2" t="s">
        <v>18</v>
      </c>
      <c r="F548" s="2" t="s">
        <v>68</v>
      </c>
    </row>
    <row r="549" spans="1:6" ht="63" x14ac:dyDescent="0.25">
      <c r="A549" s="34">
        <f>+'Key Dates'!$B$6-10</f>
        <v>45353</v>
      </c>
      <c r="B549" s="34">
        <f>+'Key Dates'!$B$6-10</f>
        <v>45353</v>
      </c>
      <c r="C549" s="44" t="s">
        <v>357</v>
      </c>
      <c r="D549" s="27" t="s">
        <v>80</v>
      </c>
      <c r="E549" s="2" t="s">
        <v>30</v>
      </c>
      <c r="F549" s="2" t="s">
        <v>68</v>
      </c>
    </row>
    <row r="550" spans="1:6" ht="63" x14ac:dyDescent="0.25">
      <c r="A550" s="34">
        <f>+'Key Dates'!$B$6-10</f>
        <v>45353</v>
      </c>
      <c r="B550" s="34">
        <f>+'Key Dates'!$B$6-10</f>
        <v>45353</v>
      </c>
      <c r="C550" s="44" t="s">
        <v>362</v>
      </c>
      <c r="D550" s="27" t="s">
        <v>62</v>
      </c>
      <c r="E550" s="2" t="s">
        <v>17</v>
      </c>
      <c r="F550" s="2" t="s">
        <v>26</v>
      </c>
    </row>
    <row r="551" spans="1:6" ht="63" x14ac:dyDescent="0.25">
      <c r="A551" s="34">
        <f>+'Key Dates'!$B$6-10</f>
        <v>45353</v>
      </c>
      <c r="B551" s="34">
        <f>+'Key Dates'!$B$6-10</f>
        <v>45353</v>
      </c>
      <c r="C551" s="44" t="s">
        <v>362</v>
      </c>
      <c r="D551" s="27" t="s">
        <v>62</v>
      </c>
      <c r="E551" s="2" t="s">
        <v>18</v>
      </c>
      <c r="F551" s="2" t="s">
        <v>26</v>
      </c>
    </row>
    <row r="552" spans="1:6" ht="63" x14ac:dyDescent="0.25">
      <c r="A552" s="34">
        <f>+'Key Dates'!$B$6-10</f>
        <v>45353</v>
      </c>
      <c r="B552" s="34">
        <f>+'Key Dates'!$B$6-10</f>
        <v>45353</v>
      </c>
      <c r="C552" s="44" t="s">
        <v>362</v>
      </c>
      <c r="D552" s="27" t="s">
        <v>62</v>
      </c>
      <c r="E552" s="2" t="s">
        <v>30</v>
      </c>
      <c r="F552" s="2" t="s">
        <v>26</v>
      </c>
    </row>
    <row r="553" spans="1:6" ht="78.75" x14ac:dyDescent="0.25">
      <c r="A553" s="34">
        <f>+'Key Dates'!$B$48-1</f>
        <v>45355</v>
      </c>
      <c r="B553" s="34">
        <f>+'Key Dates'!$B$48-1</f>
        <v>45355</v>
      </c>
      <c r="C553" s="45" t="s">
        <v>602</v>
      </c>
      <c r="D553" s="35" t="s">
        <v>84</v>
      </c>
      <c r="E553" s="36" t="s">
        <v>17</v>
      </c>
      <c r="F553" s="36" t="s">
        <v>208</v>
      </c>
    </row>
    <row r="554" spans="1:6" ht="78.75" x14ac:dyDescent="0.25">
      <c r="A554" s="34">
        <f>+'Key Dates'!$B$48-1</f>
        <v>45355</v>
      </c>
      <c r="B554" s="34">
        <f>+'Key Dates'!$B$48-1</f>
        <v>45355</v>
      </c>
      <c r="C554" s="45" t="s">
        <v>602</v>
      </c>
      <c r="D554" s="35" t="s">
        <v>84</v>
      </c>
      <c r="E554" s="36" t="s">
        <v>18</v>
      </c>
      <c r="F554" s="36" t="s">
        <v>208</v>
      </c>
    </row>
    <row r="555" spans="1:6" ht="78.75" x14ac:dyDescent="0.25">
      <c r="A555" s="34">
        <f>+'Key Dates'!$B$48-1</f>
        <v>45355</v>
      </c>
      <c r="B555" s="34">
        <f>+'Key Dates'!$B$48-1</f>
        <v>45355</v>
      </c>
      <c r="C555" s="45" t="s">
        <v>602</v>
      </c>
      <c r="D555" s="35" t="s">
        <v>84</v>
      </c>
      <c r="E555" s="36" t="s">
        <v>19</v>
      </c>
      <c r="F555" s="36" t="s">
        <v>208</v>
      </c>
    </row>
    <row r="556" spans="1:6" ht="78.75" x14ac:dyDescent="0.25">
      <c r="A556" s="34">
        <f>+'Key Dates'!$B$48-1</f>
        <v>45355</v>
      </c>
      <c r="B556" s="34">
        <f>+'Key Dates'!$B$48-1</f>
        <v>45355</v>
      </c>
      <c r="C556" s="45" t="s">
        <v>602</v>
      </c>
      <c r="D556" s="35" t="s">
        <v>84</v>
      </c>
      <c r="E556" s="36" t="s">
        <v>20</v>
      </c>
      <c r="F556" s="36" t="s">
        <v>208</v>
      </c>
    </row>
    <row r="557" spans="1:6" ht="78.75" x14ac:dyDescent="0.25">
      <c r="A557" s="34">
        <f>+'Key Dates'!$B$48-1</f>
        <v>45355</v>
      </c>
      <c r="B557" s="34">
        <f>+'Key Dates'!$B$48-1</f>
        <v>45355</v>
      </c>
      <c r="C557" s="45" t="s">
        <v>602</v>
      </c>
      <c r="D557" s="35" t="s">
        <v>84</v>
      </c>
      <c r="E557" s="36" t="s">
        <v>30</v>
      </c>
      <c r="F557" s="36" t="s">
        <v>208</v>
      </c>
    </row>
    <row r="558" spans="1:6" ht="78.75" x14ac:dyDescent="0.25">
      <c r="A558" s="34">
        <f>+'Key Dates'!$B$48-1</f>
        <v>45355</v>
      </c>
      <c r="B558" s="34">
        <f>+'Key Dates'!$B$48-1</f>
        <v>45355</v>
      </c>
      <c r="C558" s="45" t="s">
        <v>602</v>
      </c>
      <c r="D558" s="35" t="s">
        <v>84</v>
      </c>
      <c r="E558" s="36" t="s">
        <v>21</v>
      </c>
      <c r="F558" s="36" t="s">
        <v>208</v>
      </c>
    </row>
    <row r="559" spans="1:6" ht="63" x14ac:dyDescent="0.25">
      <c r="A559" s="34">
        <f>+'Key Dates'!$B$48-1</f>
        <v>45355</v>
      </c>
      <c r="B559" s="34">
        <f>+'Key Dates'!$B$48-1</f>
        <v>45355</v>
      </c>
      <c r="C559" s="45" t="s">
        <v>708</v>
      </c>
      <c r="D559" s="35" t="s">
        <v>85</v>
      </c>
      <c r="E559" s="36" t="s">
        <v>17</v>
      </c>
      <c r="F559" s="36" t="s">
        <v>68</v>
      </c>
    </row>
    <row r="560" spans="1:6" ht="63" x14ac:dyDescent="0.25">
      <c r="A560" s="34">
        <f>+'Key Dates'!$B$48-1</f>
        <v>45355</v>
      </c>
      <c r="B560" s="34">
        <f>+'Key Dates'!$B$48-1</f>
        <v>45355</v>
      </c>
      <c r="C560" s="45" t="s">
        <v>708</v>
      </c>
      <c r="D560" s="35" t="s">
        <v>85</v>
      </c>
      <c r="E560" s="36" t="s">
        <v>18</v>
      </c>
      <c r="F560" s="36" t="s">
        <v>68</v>
      </c>
    </row>
    <row r="561" spans="1:6" ht="63" x14ac:dyDescent="0.25">
      <c r="A561" s="34">
        <f>+'Key Dates'!$B$48-1</f>
        <v>45355</v>
      </c>
      <c r="B561" s="34">
        <f>+'Key Dates'!$B$48-1</f>
        <v>45355</v>
      </c>
      <c r="C561" s="45" t="s">
        <v>708</v>
      </c>
      <c r="D561" s="35" t="s">
        <v>85</v>
      </c>
      <c r="E561" s="36" t="s">
        <v>19</v>
      </c>
      <c r="F561" s="36" t="s">
        <v>68</v>
      </c>
    </row>
    <row r="562" spans="1:6" ht="63" x14ac:dyDescent="0.25">
      <c r="A562" s="34">
        <f>+'Key Dates'!$B$48-1</f>
        <v>45355</v>
      </c>
      <c r="B562" s="34">
        <f>+'Key Dates'!$B$48-1</f>
        <v>45355</v>
      </c>
      <c r="C562" s="45" t="s">
        <v>708</v>
      </c>
      <c r="D562" s="35" t="s">
        <v>85</v>
      </c>
      <c r="E562" s="36" t="s">
        <v>20</v>
      </c>
      <c r="F562" s="36" t="s">
        <v>68</v>
      </c>
    </row>
    <row r="563" spans="1:6" ht="63" x14ac:dyDescent="0.25">
      <c r="A563" s="34">
        <f>+'Key Dates'!$B$48-1</f>
        <v>45355</v>
      </c>
      <c r="B563" s="34">
        <f>+'Key Dates'!$B$48-1</f>
        <v>45355</v>
      </c>
      <c r="C563" s="45" t="s">
        <v>708</v>
      </c>
      <c r="D563" s="35" t="s">
        <v>85</v>
      </c>
      <c r="E563" s="36" t="s">
        <v>30</v>
      </c>
      <c r="F563" s="36" t="s">
        <v>68</v>
      </c>
    </row>
    <row r="564" spans="1:6" ht="63" x14ac:dyDescent="0.25">
      <c r="A564" s="34">
        <f>+'Key Dates'!$B$48-1</f>
        <v>45355</v>
      </c>
      <c r="B564" s="34">
        <f>+'Key Dates'!$B$48-1</f>
        <v>45355</v>
      </c>
      <c r="C564" s="45" t="s">
        <v>708</v>
      </c>
      <c r="D564" s="35" t="s">
        <v>85</v>
      </c>
      <c r="E564" s="36" t="s">
        <v>21</v>
      </c>
      <c r="F564" s="36" t="s">
        <v>68</v>
      </c>
    </row>
    <row r="565" spans="1:6" ht="141.75" x14ac:dyDescent="0.25">
      <c r="A565" s="34">
        <f>+'Key Dates'!$B$48</f>
        <v>45356</v>
      </c>
      <c r="B565" s="34">
        <f>+'Key Dates'!$B$48</f>
        <v>45356</v>
      </c>
      <c r="C565" s="48" t="s">
        <v>709</v>
      </c>
      <c r="D565" s="27" t="s">
        <v>216</v>
      </c>
      <c r="E565" s="2" t="s">
        <v>17</v>
      </c>
      <c r="F565" s="2" t="s">
        <v>161</v>
      </c>
    </row>
    <row r="566" spans="1:6" ht="141.75" x14ac:dyDescent="0.25">
      <c r="A566" s="34">
        <f>+'Key Dates'!$B$48</f>
        <v>45356</v>
      </c>
      <c r="B566" s="34">
        <f>+'Key Dates'!$B$48</f>
        <v>45356</v>
      </c>
      <c r="C566" s="48" t="s">
        <v>709</v>
      </c>
      <c r="D566" s="27" t="s">
        <v>216</v>
      </c>
      <c r="E566" s="2" t="s">
        <v>55</v>
      </c>
      <c r="F566" s="2" t="s">
        <v>161</v>
      </c>
    </row>
    <row r="567" spans="1:6" ht="141.75" x14ac:dyDescent="0.25">
      <c r="A567" s="34">
        <f>+'Key Dates'!$B$48</f>
        <v>45356</v>
      </c>
      <c r="B567" s="34">
        <f>+'Key Dates'!$B$48</f>
        <v>45356</v>
      </c>
      <c r="C567" s="48" t="s">
        <v>709</v>
      </c>
      <c r="D567" s="27" t="s">
        <v>216</v>
      </c>
      <c r="E567" s="2" t="s">
        <v>66</v>
      </c>
      <c r="F567" s="2" t="s">
        <v>161</v>
      </c>
    </row>
    <row r="568" spans="1:6" ht="141.75" x14ac:dyDescent="0.25">
      <c r="A568" s="34">
        <f>+'Key Dates'!$B$48</f>
        <v>45356</v>
      </c>
      <c r="B568" s="34">
        <f>+'Key Dates'!$B$48</f>
        <v>45356</v>
      </c>
      <c r="C568" s="48" t="s">
        <v>709</v>
      </c>
      <c r="D568" s="27" t="s">
        <v>216</v>
      </c>
      <c r="E568" s="2" t="s">
        <v>18</v>
      </c>
      <c r="F568" s="2" t="s">
        <v>161</v>
      </c>
    </row>
    <row r="569" spans="1:6" ht="141.75" x14ac:dyDescent="0.25">
      <c r="A569" s="34">
        <f>+'Key Dates'!$B$48</f>
        <v>45356</v>
      </c>
      <c r="B569" s="34">
        <f>+'Key Dates'!$B$48</f>
        <v>45356</v>
      </c>
      <c r="C569" s="48" t="s">
        <v>709</v>
      </c>
      <c r="D569" s="27" t="s">
        <v>216</v>
      </c>
      <c r="E569" s="2" t="s">
        <v>900</v>
      </c>
      <c r="F569" s="2" t="s">
        <v>161</v>
      </c>
    </row>
    <row r="570" spans="1:6" ht="141.75" x14ac:dyDescent="0.25">
      <c r="A570" s="34">
        <f>+'Key Dates'!$B$48</f>
        <v>45356</v>
      </c>
      <c r="B570" s="34">
        <f>+'Key Dates'!$B$48</f>
        <v>45356</v>
      </c>
      <c r="C570" s="48" t="s">
        <v>709</v>
      </c>
      <c r="D570" s="27" t="s">
        <v>216</v>
      </c>
      <c r="E570" s="2" t="s">
        <v>19</v>
      </c>
      <c r="F570" s="2" t="s">
        <v>161</v>
      </c>
    </row>
    <row r="571" spans="1:6" ht="141.75" x14ac:dyDescent="0.25">
      <c r="A571" s="34">
        <f>+'Key Dates'!$B$48</f>
        <v>45356</v>
      </c>
      <c r="B571" s="34">
        <f>+'Key Dates'!$B$48</f>
        <v>45356</v>
      </c>
      <c r="C571" s="48" t="s">
        <v>709</v>
      </c>
      <c r="D571" s="27" t="s">
        <v>216</v>
      </c>
      <c r="E571" s="2" t="s">
        <v>20</v>
      </c>
      <c r="F571" s="2" t="s">
        <v>161</v>
      </c>
    </row>
    <row r="572" spans="1:6" ht="141.75" x14ac:dyDescent="0.25">
      <c r="A572" s="34">
        <f>+'Key Dates'!$B$48</f>
        <v>45356</v>
      </c>
      <c r="B572" s="34">
        <f>+'Key Dates'!$B$48</f>
        <v>45356</v>
      </c>
      <c r="C572" s="48" t="s">
        <v>709</v>
      </c>
      <c r="D572" s="27" t="s">
        <v>216</v>
      </c>
      <c r="E572" s="2" t="s">
        <v>30</v>
      </c>
      <c r="F572" s="2" t="s">
        <v>161</v>
      </c>
    </row>
    <row r="573" spans="1:6" ht="141.75" x14ac:dyDescent="0.25">
      <c r="A573" s="34">
        <f>+'Key Dates'!$B$48</f>
        <v>45356</v>
      </c>
      <c r="B573" s="34">
        <f>+'Key Dates'!$B$48</f>
        <v>45356</v>
      </c>
      <c r="C573" s="48" t="s">
        <v>709</v>
      </c>
      <c r="D573" s="27" t="s">
        <v>216</v>
      </c>
      <c r="E573" s="2" t="s">
        <v>21</v>
      </c>
      <c r="F573" s="2" t="s">
        <v>161</v>
      </c>
    </row>
    <row r="574" spans="1:6" ht="141.75" x14ac:dyDescent="0.25">
      <c r="A574" s="34">
        <f>+'Key Dates'!$B$48</f>
        <v>45356</v>
      </c>
      <c r="B574" s="34">
        <f>+'Key Dates'!$B$48</f>
        <v>45356</v>
      </c>
      <c r="C574" s="48" t="s">
        <v>709</v>
      </c>
      <c r="D574" s="27" t="s">
        <v>216</v>
      </c>
      <c r="E574" s="2" t="s">
        <v>22</v>
      </c>
      <c r="F574" s="2" t="s">
        <v>161</v>
      </c>
    </row>
    <row r="575" spans="1:6" ht="141.75" x14ac:dyDescent="0.25">
      <c r="A575" s="34">
        <f>+'Key Dates'!$B$48</f>
        <v>45356</v>
      </c>
      <c r="B575" s="34">
        <f>+'Key Dates'!$B$48</f>
        <v>45356</v>
      </c>
      <c r="C575" s="48" t="s">
        <v>709</v>
      </c>
      <c r="D575" s="27" t="s">
        <v>216</v>
      </c>
      <c r="E575" s="2" t="s">
        <v>23</v>
      </c>
      <c r="F575" s="2" t="s">
        <v>161</v>
      </c>
    </row>
    <row r="576" spans="1:6" ht="141.75" x14ac:dyDescent="0.25">
      <c r="A576" s="34">
        <f>+'Key Dates'!$B$48</f>
        <v>45356</v>
      </c>
      <c r="B576" s="34">
        <f>+'Key Dates'!$B$48</f>
        <v>45356</v>
      </c>
      <c r="C576" s="48" t="s">
        <v>709</v>
      </c>
      <c r="D576" s="27" t="s">
        <v>216</v>
      </c>
      <c r="E576" s="2" t="s">
        <v>52</v>
      </c>
      <c r="F576" s="2" t="s">
        <v>161</v>
      </c>
    </row>
    <row r="577" spans="1:6" ht="78.75" x14ac:dyDescent="0.25">
      <c r="A577" s="34">
        <f>+'Key Dates'!$B$48</f>
        <v>45356</v>
      </c>
      <c r="B577" s="34">
        <f>+'Key Dates'!$B$48</f>
        <v>45356</v>
      </c>
      <c r="C577" s="47" t="s">
        <v>710</v>
      </c>
      <c r="D577" s="27" t="s">
        <v>88</v>
      </c>
      <c r="E577" s="2" t="s">
        <v>17</v>
      </c>
      <c r="F577" s="2" t="s">
        <v>24</v>
      </c>
    </row>
    <row r="578" spans="1:6" ht="78.75" x14ac:dyDescent="0.25">
      <c r="A578" s="34">
        <f>+'Key Dates'!$B$48</f>
        <v>45356</v>
      </c>
      <c r="B578" s="34">
        <f>+'Key Dates'!$B$48</f>
        <v>45356</v>
      </c>
      <c r="C578" s="47" t="s">
        <v>710</v>
      </c>
      <c r="D578" s="27" t="s">
        <v>88</v>
      </c>
      <c r="E578" s="2" t="s">
        <v>18</v>
      </c>
      <c r="F578" s="2" t="s">
        <v>24</v>
      </c>
    </row>
    <row r="579" spans="1:6" ht="78.75" x14ac:dyDescent="0.25">
      <c r="A579" s="34">
        <f>+'Key Dates'!$B$48</f>
        <v>45356</v>
      </c>
      <c r="B579" s="34">
        <f>+'Key Dates'!$B$48</f>
        <v>45356</v>
      </c>
      <c r="C579" s="47" t="s">
        <v>710</v>
      </c>
      <c r="D579" s="27" t="s">
        <v>88</v>
      </c>
      <c r="E579" s="2" t="s">
        <v>900</v>
      </c>
      <c r="F579" s="2" t="s">
        <v>24</v>
      </c>
    </row>
    <row r="580" spans="1:6" ht="78.75" x14ac:dyDescent="0.25">
      <c r="A580" s="34">
        <f>+'Key Dates'!$B$48</f>
        <v>45356</v>
      </c>
      <c r="B580" s="34">
        <f>+'Key Dates'!$B$48</f>
        <v>45356</v>
      </c>
      <c r="C580" s="47" t="s">
        <v>710</v>
      </c>
      <c r="D580" s="27" t="s">
        <v>88</v>
      </c>
      <c r="E580" s="2" t="s">
        <v>19</v>
      </c>
      <c r="F580" s="2" t="s">
        <v>24</v>
      </c>
    </row>
    <row r="581" spans="1:6" ht="78.75" x14ac:dyDescent="0.25">
      <c r="A581" s="34">
        <f>+'Key Dates'!$B$48</f>
        <v>45356</v>
      </c>
      <c r="B581" s="34">
        <f>+'Key Dates'!$B$48</f>
        <v>45356</v>
      </c>
      <c r="C581" s="47" t="s">
        <v>710</v>
      </c>
      <c r="D581" s="27" t="s">
        <v>88</v>
      </c>
      <c r="E581" s="2" t="s">
        <v>20</v>
      </c>
      <c r="F581" s="2" t="s">
        <v>24</v>
      </c>
    </row>
    <row r="582" spans="1:6" ht="78.75" x14ac:dyDescent="0.25">
      <c r="A582" s="34">
        <f>+'Key Dates'!$B$48</f>
        <v>45356</v>
      </c>
      <c r="B582" s="34">
        <f>+'Key Dates'!$B$48</f>
        <v>45356</v>
      </c>
      <c r="C582" s="47" t="s">
        <v>710</v>
      </c>
      <c r="D582" s="27" t="s">
        <v>88</v>
      </c>
      <c r="E582" s="2" t="s">
        <v>30</v>
      </c>
      <c r="F582" s="2" t="s">
        <v>24</v>
      </c>
    </row>
    <row r="583" spans="1:6" ht="78.75" x14ac:dyDescent="0.25">
      <c r="A583" s="34">
        <f>+'Key Dates'!$B$48</f>
        <v>45356</v>
      </c>
      <c r="B583" s="34">
        <f>+'Key Dates'!$B$48</f>
        <v>45356</v>
      </c>
      <c r="C583" s="47" t="s">
        <v>710</v>
      </c>
      <c r="D583" s="27" t="s">
        <v>88</v>
      </c>
      <c r="E583" s="2" t="s">
        <v>21</v>
      </c>
      <c r="F583" s="2" t="s">
        <v>24</v>
      </c>
    </row>
    <row r="584" spans="1:6" ht="78.75" x14ac:dyDescent="0.25">
      <c r="A584" s="34">
        <f>+'Key Dates'!$B$48</f>
        <v>45356</v>
      </c>
      <c r="B584" s="34">
        <f>+'Key Dates'!$B$48</f>
        <v>45356</v>
      </c>
      <c r="C584" s="47" t="s">
        <v>710</v>
      </c>
      <c r="D584" s="27" t="s">
        <v>88</v>
      </c>
      <c r="E584" s="2" t="s">
        <v>22</v>
      </c>
      <c r="F584" s="2" t="s">
        <v>24</v>
      </c>
    </row>
    <row r="585" spans="1:6" ht="78.75" x14ac:dyDescent="0.25">
      <c r="A585" s="34">
        <f>+'Key Dates'!$B$48</f>
        <v>45356</v>
      </c>
      <c r="B585" s="34">
        <f>+'Key Dates'!$B$48</f>
        <v>45356</v>
      </c>
      <c r="C585" s="47" t="s">
        <v>710</v>
      </c>
      <c r="D585" s="27" t="s">
        <v>88</v>
      </c>
      <c r="E585" s="2" t="s">
        <v>23</v>
      </c>
      <c r="F585" s="2" t="s">
        <v>24</v>
      </c>
    </row>
    <row r="586" spans="1:6" ht="78.75" x14ac:dyDescent="0.25">
      <c r="A586" s="34">
        <f>+'Key Dates'!$B$48</f>
        <v>45356</v>
      </c>
      <c r="B586" s="34">
        <f>+'Key Dates'!$B$48</f>
        <v>45356</v>
      </c>
      <c r="C586" s="47" t="s">
        <v>710</v>
      </c>
      <c r="D586" s="27" t="s">
        <v>88</v>
      </c>
      <c r="E586" s="2" t="s">
        <v>52</v>
      </c>
      <c r="F586" s="2" t="s">
        <v>24</v>
      </c>
    </row>
    <row r="587" spans="1:6" ht="189" x14ac:dyDescent="0.25">
      <c r="A587" s="34">
        <f>+'Key Dates'!$B$48</f>
        <v>45356</v>
      </c>
      <c r="B587" s="34">
        <f>+'Key Dates'!$B$48</f>
        <v>45356</v>
      </c>
      <c r="C587" s="45" t="s">
        <v>711</v>
      </c>
      <c r="D587" s="35" t="s">
        <v>82</v>
      </c>
      <c r="E587" s="36" t="s">
        <v>17</v>
      </c>
      <c r="F587" s="36" t="s">
        <v>208</v>
      </c>
    </row>
    <row r="588" spans="1:6" ht="189" x14ac:dyDescent="0.25">
      <c r="A588" s="34">
        <f>+'Key Dates'!$B$48</f>
        <v>45356</v>
      </c>
      <c r="B588" s="34">
        <f>+'Key Dates'!$B$48</f>
        <v>45356</v>
      </c>
      <c r="C588" s="45" t="s">
        <v>711</v>
      </c>
      <c r="D588" s="35" t="s">
        <v>82</v>
      </c>
      <c r="E588" s="36" t="s">
        <v>18</v>
      </c>
      <c r="F588" s="36" t="s">
        <v>208</v>
      </c>
    </row>
    <row r="589" spans="1:6" ht="189" x14ac:dyDescent="0.25">
      <c r="A589" s="34">
        <f>+'Key Dates'!$B$48</f>
        <v>45356</v>
      </c>
      <c r="B589" s="34">
        <f>+'Key Dates'!$B$48</f>
        <v>45356</v>
      </c>
      <c r="C589" s="45" t="s">
        <v>711</v>
      </c>
      <c r="D589" s="35" t="s">
        <v>82</v>
      </c>
      <c r="E589" s="36" t="s">
        <v>19</v>
      </c>
      <c r="F589" s="36" t="s">
        <v>208</v>
      </c>
    </row>
    <row r="590" spans="1:6" ht="189" x14ac:dyDescent="0.25">
      <c r="A590" s="34">
        <f>+'Key Dates'!$B$48</f>
        <v>45356</v>
      </c>
      <c r="B590" s="34">
        <f>+'Key Dates'!$B$48</f>
        <v>45356</v>
      </c>
      <c r="C590" s="45" t="s">
        <v>711</v>
      </c>
      <c r="D590" s="35" t="s">
        <v>82</v>
      </c>
      <c r="E590" s="36" t="s">
        <v>20</v>
      </c>
      <c r="F590" s="36" t="s">
        <v>208</v>
      </c>
    </row>
    <row r="591" spans="1:6" ht="189" x14ac:dyDescent="0.25">
      <c r="A591" s="34">
        <f>+'Key Dates'!$B$48</f>
        <v>45356</v>
      </c>
      <c r="B591" s="34">
        <f>+'Key Dates'!$B$48</f>
        <v>45356</v>
      </c>
      <c r="C591" s="45" t="s">
        <v>711</v>
      </c>
      <c r="D591" s="35" t="s">
        <v>82</v>
      </c>
      <c r="E591" s="36" t="s">
        <v>30</v>
      </c>
      <c r="F591" s="36" t="s">
        <v>208</v>
      </c>
    </row>
    <row r="592" spans="1:6" ht="189" x14ac:dyDescent="0.25">
      <c r="A592" s="34">
        <f>+'Key Dates'!$B$48</f>
        <v>45356</v>
      </c>
      <c r="B592" s="34">
        <f>+'Key Dates'!$B$48</f>
        <v>45356</v>
      </c>
      <c r="C592" s="45" t="s">
        <v>711</v>
      </c>
      <c r="D592" s="35" t="s">
        <v>82</v>
      </c>
      <c r="E592" s="36" t="s">
        <v>21</v>
      </c>
      <c r="F592" s="36" t="s">
        <v>208</v>
      </c>
    </row>
    <row r="593" spans="1:6" ht="141.75" x14ac:dyDescent="0.25">
      <c r="A593" s="34">
        <f>+'Key Dates'!$B$48</f>
        <v>45356</v>
      </c>
      <c r="B593" s="34">
        <f>+'Key Dates'!$B$48</f>
        <v>45356</v>
      </c>
      <c r="C593" s="45" t="s">
        <v>712</v>
      </c>
      <c r="D593" s="35" t="s">
        <v>557</v>
      </c>
      <c r="E593" s="36" t="s">
        <v>17</v>
      </c>
      <c r="F593" s="36" t="s">
        <v>208</v>
      </c>
    </row>
    <row r="594" spans="1:6" ht="141.75" x14ac:dyDescent="0.25">
      <c r="A594" s="34">
        <f>+'Key Dates'!$B$48</f>
        <v>45356</v>
      </c>
      <c r="B594" s="34">
        <f>+'Key Dates'!$B$48</f>
        <v>45356</v>
      </c>
      <c r="C594" s="45" t="s">
        <v>712</v>
      </c>
      <c r="D594" s="35" t="s">
        <v>557</v>
      </c>
      <c r="E594" s="36" t="s">
        <v>18</v>
      </c>
      <c r="F594" s="36" t="s">
        <v>208</v>
      </c>
    </row>
    <row r="595" spans="1:6" ht="141.75" x14ac:dyDescent="0.25">
      <c r="A595" s="34">
        <f>+'Key Dates'!$B$48</f>
        <v>45356</v>
      </c>
      <c r="B595" s="34">
        <f>+'Key Dates'!$B$48</f>
        <v>45356</v>
      </c>
      <c r="C595" s="45" t="s">
        <v>712</v>
      </c>
      <c r="D595" s="35" t="s">
        <v>557</v>
      </c>
      <c r="E595" s="36" t="s">
        <v>19</v>
      </c>
      <c r="F595" s="36" t="s">
        <v>208</v>
      </c>
    </row>
    <row r="596" spans="1:6" ht="141.75" x14ac:dyDescent="0.25">
      <c r="A596" s="34">
        <f>+'Key Dates'!$B$48</f>
        <v>45356</v>
      </c>
      <c r="B596" s="34">
        <f>+'Key Dates'!$B$48</f>
        <v>45356</v>
      </c>
      <c r="C596" s="45" t="s">
        <v>712</v>
      </c>
      <c r="D596" s="35" t="s">
        <v>557</v>
      </c>
      <c r="E596" s="36" t="s">
        <v>20</v>
      </c>
      <c r="F596" s="36" t="s">
        <v>208</v>
      </c>
    </row>
    <row r="597" spans="1:6" ht="141.75" x14ac:dyDescent="0.25">
      <c r="A597" s="34">
        <f>+'Key Dates'!$B$48</f>
        <v>45356</v>
      </c>
      <c r="B597" s="34">
        <f>+'Key Dates'!$B$48</f>
        <v>45356</v>
      </c>
      <c r="C597" s="45" t="s">
        <v>712</v>
      </c>
      <c r="D597" s="35" t="s">
        <v>557</v>
      </c>
      <c r="E597" s="36" t="s">
        <v>30</v>
      </c>
      <c r="F597" s="36" t="s">
        <v>208</v>
      </c>
    </row>
    <row r="598" spans="1:6" ht="141.75" x14ac:dyDescent="0.25">
      <c r="A598" s="34">
        <f>+'Key Dates'!$B$48</f>
        <v>45356</v>
      </c>
      <c r="B598" s="34">
        <f>+'Key Dates'!$B$48</f>
        <v>45356</v>
      </c>
      <c r="C598" s="45" t="s">
        <v>712</v>
      </c>
      <c r="D598" s="35" t="s">
        <v>557</v>
      </c>
      <c r="E598" s="36" t="s">
        <v>21</v>
      </c>
      <c r="F598" s="36" t="s">
        <v>208</v>
      </c>
    </row>
    <row r="599" spans="1:6" ht="31.5" x14ac:dyDescent="0.25">
      <c r="A599" s="34">
        <f>+'Key Dates'!$B$6-7</f>
        <v>45356</v>
      </c>
      <c r="B599" s="34">
        <f>+'Key Dates'!$B$6-7</f>
        <v>45356</v>
      </c>
      <c r="C599" s="44" t="s">
        <v>365</v>
      </c>
      <c r="D599" s="27" t="s">
        <v>70</v>
      </c>
      <c r="E599" s="2" t="s">
        <v>17</v>
      </c>
      <c r="F599" s="2" t="s">
        <v>210</v>
      </c>
    </row>
    <row r="600" spans="1:6" ht="31.5" x14ac:dyDescent="0.25">
      <c r="A600" s="34">
        <f>+'Key Dates'!$B$6-7</f>
        <v>45356</v>
      </c>
      <c r="B600" s="34">
        <f>+'Key Dates'!$B$6-7</f>
        <v>45356</v>
      </c>
      <c r="C600" s="44" t="s">
        <v>365</v>
      </c>
      <c r="D600" s="27" t="s">
        <v>70</v>
      </c>
      <c r="E600" s="2" t="s">
        <v>38</v>
      </c>
      <c r="F600" s="2" t="s">
        <v>210</v>
      </c>
    </row>
    <row r="601" spans="1:6" ht="38.25" x14ac:dyDescent="0.25">
      <c r="A601" s="34">
        <f>+'Key Dates'!$B$6-7</f>
        <v>45356</v>
      </c>
      <c r="B601" s="34">
        <f>+'Key Dates'!$B$6-7</f>
        <v>45356</v>
      </c>
      <c r="C601" s="44" t="s">
        <v>365</v>
      </c>
      <c r="D601" s="27" t="s">
        <v>70</v>
      </c>
      <c r="E601" s="2" t="s">
        <v>30</v>
      </c>
      <c r="F601" s="2" t="s">
        <v>210</v>
      </c>
    </row>
    <row r="602" spans="1:6" ht="47.25" x14ac:dyDescent="0.25">
      <c r="A602" s="34">
        <f>+'Key Dates'!$B$6-7</f>
        <v>45356</v>
      </c>
      <c r="B602" s="34">
        <f>+'Key Dates'!$B$6-7</f>
        <v>45356</v>
      </c>
      <c r="C602" s="44" t="s">
        <v>374</v>
      </c>
      <c r="D602" s="27" t="s">
        <v>77</v>
      </c>
      <c r="E602" s="2" t="s">
        <v>17</v>
      </c>
      <c r="F602" s="2" t="s">
        <v>36</v>
      </c>
    </row>
    <row r="603" spans="1:6" ht="47.25" x14ac:dyDescent="0.25">
      <c r="A603" s="34">
        <f>+'Key Dates'!$B$6-7</f>
        <v>45356</v>
      </c>
      <c r="B603" s="34">
        <f>+'Key Dates'!$B$6-7</f>
        <v>45356</v>
      </c>
      <c r="C603" s="44" t="s">
        <v>374</v>
      </c>
      <c r="D603" s="27" t="s">
        <v>77</v>
      </c>
      <c r="E603" s="2" t="s">
        <v>18</v>
      </c>
      <c r="F603" s="2" t="s">
        <v>36</v>
      </c>
    </row>
    <row r="604" spans="1:6" ht="47.25" x14ac:dyDescent="0.25">
      <c r="A604" s="34">
        <f>+'Key Dates'!$B$6-7</f>
        <v>45356</v>
      </c>
      <c r="B604" s="34">
        <f>+'Key Dates'!$B$6-7</f>
        <v>45356</v>
      </c>
      <c r="C604" s="44" t="s">
        <v>374</v>
      </c>
      <c r="D604" s="27" t="s">
        <v>77</v>
      </c>
      <c r="E604" s="2" t="s">
        <v>30</v>
      </c>
      <c r="F604" s="2" t="s">
        <v>36</v>
      </c>
    </row>
    <row r="605" spans="1:6" ht="220.5" x14ac:dyDescent="0.25">
      <c r="A605" s="34">
        <f>+'Key Dates'!$B$48</f>
        <v>45356</v>
      </c>
      <c r="B605" s="34">
        <f>+'Key Dates'!$B$48+1</f>
        <v>45357</v>
      </c>
      <c r="C605" s="45" t="s">
        <v>650</v>
      </c>
      <c r="D605" s="35" t="s">
        <v>146</v>
      </c>
      <c r="E605" s="36" t="s">
        <v>17</v>
      </c>
      <c r="F605" s="36" t="s">
        <v>34</v>
      </c>
    </row>
    <row r="606" spans="1:6" ht="220.5" x14ac:dyDescent="0.25">
      <c r="A606" s="34">
        <f>+'Key Dates'!$B$48</f>
        <v>45356</v>
      </c>
      <c r="B606" s="34">
        <f>+'Key Dates'!$B$48+1</f>
        <v>45357</v>
      </c>
      <c r="C606" s="45" t="s">
        <v>650</v>
      </c>
      <c r="D606" s="35" t="s">
        <v>146</v>
      </c>
      <c r="E606" s="36" t="s">
        <v>18</v>
      </c>
      <c r="F606" s="36" t="s">
        <v>34</v>
      </c>
    </row>
    <row r="607" spans="1:6" ht="220.5" x14ac:dyDescent="0.25">
      <c r="A607" s="34">
        <f>+'Key Dates'!$B$48</f>
        <v>45356</v>
      </c>
      <c r="B607" s="34">
        <f>+'Key Dates'!$B$48+1</f>
        <v>45357</v>
      </c>
      <c r="C607" s="45" t="s">
        <v>650</v>
      </c>
      <c r="D607" s="35" t="s">
        <v>146</v>
      </c>
      <c r="E607" s="36" t="s">
        <v>19</v>
      </c>
      <c r="F607" s="36" t="s">
        <v>34</v>
      </c>
    </row>
    <row r="608" spans="1:6" ht="220.5" x14ac:dyDescent="0.25">
      <c r="A608" s="34">
        <f>+'Key Dates'!$B$48</f>
        <v>45356</v>
      </c>
      <c r="B608" s="34">
        <f>+'Key Dates'!$B$48+1</f>
        <v>45357</v>
      </c>
      <c r="C608" s="45" t="s">
        <v>650</v>
      </c>
      <c r="D608" s="35" t="s">
        <v>146</v>
      </c>
      <c r="E608" s="36" t="s">
        <v>20</v>
      </c>
      <c r="F608" s="36" t="s">
        <v>34</v>
      </c>
    </row>
    <row r="609" spans="1:6" ht="220.5" x14ac:dyDescent="0.25">
      <c r="A609" s="34">
        <f>+'Key Dates'!$B$48</f>
        <v>45356</v>
      </c>
      <c r="B609" s="34">
        <f>+'Key Dates'!$B$48+1</f>
        <v>45357</v>
      </c>
      <c r="C609" s="45" t="s">
        <v>650</v>
      </c>
      <c r="D609" s="35" t="s">
        <v>146</v>
      </c>
      <c r="E609" s="36" t="s">
        <v>30</v>
      </c>
      <c r="F609" s="36" t="s">
        <v>34</v>
      </c>
    </row>
    <row r="610" spans="1:6" ht="220.5" x14ac:dyDescent="0.25">
      <c r="A610" s="34">
        <f>+'Key Dates'!$B$48</f>
        <v>45356</v>
      </c>
      <c r="B610" s="34">
        <f>+'Key Dates'!$B$48+1</f>
        <v>45357</v>
      </c>
      <c r="C610" s="45" t="s">
        <v>650</v>
      </c>
      <c r="D610" s="35" t="s">
        <v>146</v>
      </c>
      <c r="E610" s="36" t="s">
        <v>21</v>
      </c>
      <c r="F610" s="36" t="s">
        <v>34</v>
      </c>
    </row>
    <row r="611" spans="1:6" ht="189" x14ac:dyDescent="0.25">
      <c r="A611" s="34">
        <f>+'Key Dates'!$B$6-7</f>
        <v>45356</v>
      </c>
      <c r="B611" s="34">
        <f>+'Key Dates'!$B$6</f>
        <v>45363</v>
      </c>
      <c r="C611" s="45" t="s">
        <v>603</v>
      </c>
      <c r="D611" s="27" t="s">
        <v>82</v>
      </c>
      <c r="E611" s="2" t="s">
        <v>17</v>
      </c>
      <c r="F611" s="2" t="s">
        <v>208</v>
      </c>
    </row>
    <row r="612" spans="1:6" ht="189" x14ac:dyDescent="0.25">
      <c r="A612" s="34">
        <f>+'Key Dates'!$B$6-7</f>
        <v>45356</v>
      </c>
      <c r="B612" s="34">
        <f>+'Key Dates'!$B$6</f>
        <v>45363</v>
      </c>
      <c r="C612" s="45" t="s">
        <v>603</v>
      </c>
      <c r="D612" s="27" t="s">
        <v>82</v>
      </c>
      <c r="E612" s="2" t="s">
        <v>18</v>
      </c>
      <c r="F612" s="2" t="s">
        <v>208</v>
      </c>
    </row>
    <row r="613" spans="1:6" ht="189" x14ac:dyDescent="0.25">
      <c r="A613" s="34">
        <f>+'Key Dates'!$B$6-7</f>
        <v>45356</v>
      </c>
      <c r="B613" s="34">
        <f>+'Key Dates'!$B$6</f>
        <v>45363</v>
      </c>
      <c r="C613" s="45" t="s">
        <v>603</v>
      </c>
      <c r="D613" s="27" t="s">
        <v>82</v>
      </c>
      <c r="E613" s="2" t="s">
        <v>30</v>
      </c>
      <c r="F613" s="2" t="s">
        <v>208</v>
      </c>
    </row>
    <row r="614" spans="1:6" ht="157.5" x14ac:dyDescent="0.25">
      <c r="A614" s="34">
        <f>+'Key Dates'!$B$37-35</f>
        <v>45356</v>
      </c>
      <c r="B614" s="34">
        <f>+'Key Dates'!$B$37-1</f>
        <v>45390</v>
      </c>
      <c r="C614" s="44" t="s">
        <v>540</v>
      </c>
      <c r="D614" s="27" t="s">
        <v>74</v>
      </c>
      <c r="E614" s="2" t="s">
        <v>201</v>
      </c>
      <c r="F614" s="2" t="s">
        <v>208</v>
      </c>
    </row>
    <row r="615" spans="1:6" ht="47.25" x14ac:dyDescent="0.25">
      <c r="A615" s="34">
        <f>+'Key Dates'!$B$48+1</f>
        <v>45357</v>
      </c>
      <c r="B615" s="34">
        <f>+'Key Dates'!$B$48+1</f>
        <v>45357</v>
      </c>
      <c r="C615" s="45" t="s">
        <v>713</v>
      </c>
      <c r="D615" s="35" t="s">
        <v>89</v>
      </c>
      <c r="E615" s="36" t="s">
        <v>17</v>
      </c>
      <c r="F615" s="36" t="s">
        <v>68</v>
      </c>
    </row>
    <row r="616" spans="1:6" ht="47.25" x14ac:dyDescent="0.25">
      <c r="A616" s="34">
        <f>+'Key Dates'!$B$48+1</f>
        <v>45357</v>
      </c>
      <c r="B616" s="34">
        <f>+'Key Dates'!$B$48+1</f>
        <v>45357</v>
      </c>
      <c r="C616" s="45" t="s">
        <v>713</v>
      </c>
      <c r="D616" s="35" t="s">
        <v>89</v>
      </c>
      <c r="E616" s="36" t="s">
        <v>18</v>
      </c>
      <c r="F616" s="36" t="s">
        <v>68</v>
      </c>
    </row>
    <row r="617" spans="1:6" ht="47.25" x14ac:dyDescent="0.25">
      <c r="A617" s="34">
        <f>+'Key Dates'!$B$48+1</f>
        <v>45357</v>
      </c>
      <c r="B617" s="34">
        <f>+'Key Dates'!$B$48+1</f>
        <v>45357</v>
      </c>
      <c r="C617" s="45" t="s">
        <v>713</v>
      </c>
      <c r="D617" s="35" t="s">
        <v>89</v>
      </c>
      <c r="E617" s="36" t="s">
        <v>19</v>
      </c>
      <c r="F617" s="36" t="s">
        <v>68</v>
      </c>
    </row>
    <row r="618" spans="1:6" ht="47.25" x14ac:dyDescent="0.25">
      <c r="A618" s="34">
        <f>+'Key Dates'!$B$48+1</f>
        <v>45357</v>
      </c>
      <c r="B618" s="34">
        <f>+'Key Dates'!$B$48+1</f>
        <v>45357</v>
      </c>
      <c r="C618" s="45" t="s">
        <v>713</v>
      </c>
      <c r="D618" s="35" t="s">
        <v>89</v>
      </c>
      <c r="E618" s="36" t="s">
        <v>20</v>
      </c>
      <c r="F618" s="36" t="s">
        <v>68</v>
      </c>
    </row>
    <row r="619" spans="1:6" ht="47.25" x14ac:dyDescent="0.25">
      <c r="A619" s="34">
        <f>+'Key Dates'!$B$48+1</f>
        <v>45357</v>
      </c>
      <c r="B619" s="34">
        <f>+'Key Dates'!$B$48+1</f>
        <v>45357</v>
      </c>
      <c r="C619" s="45" t="s">
        <v>713</v>
      </c>
      <c r="D619" s="35" t="s">
        <v>89</v>
      </c>
      <c r="E619" s="36" t="s">
        <v>30</v>
      </c>
      <c r="F619" s="36" t="s">
        <v>68</v>
      </c>
    </row>
    <row r="620" spans="1:6" ht="47.25" x14ac:dyDescent="0.25">
      <c r="A620" s="34">
        <f>+'Key Dates'!$B$48+1</f>
        <v>45357</v>
      </c>
      <c r="B620" s="34">
        <f>+'Key Dates'!$B$48+1</f>
        <v>45357</v>
      </c>
      <c r="C620" s="45" t="s">
        <v>713</v>
      </c>
      <c r="D620" s="35" t="s">
        <v>89</v>
      </c>
      <c r="E620" s="36" t="s">
        <v>21</v>
      </c>
      <c r="F620" s="36" t="s">
        <v>68</v>
      </c>
    </row>
    <row r="621" spans="1:6" ht="102" x14ac:dyDescent="0.25">
      <c r="A621" s="34">
        <f>+'Key Dates'!$B$48+1</f>
        <v>45357</v>
      </c>
      <c r="B621" s="34">
        <f>+'Key Dates'!$B$48+1</f>
        <v>45357</v>
      </c>
      <c r="C621" s="45" t="s">
        <v>714</v>
      </c>
      <c r="D621" s="35" t="s">
        <v>558</v>
      </c>
      <c r="E621" s="36" t="s">
        <v>17</v>
      </c>
      <c r="F621" s="36" t="s">
        <v>210</v>
      </c>
    </row>
    <row r="622" spans="1:6" ht="102" x14ac:dyDescent="0.25">
      <c r="A622" s="34">
        <f>+'Key Dates'!$B$48+1</f>
        <v>45357</v>
      </c>
      <c r="B622" s="34">
        <f>+'Key Dates'!$B$48+1</f>
        <v>45357</v>
      </c>
      <c r="C622" s="45" t="s">
        <v>714</v>
      </c>
      <c r="D622" s="35" t="s">
        <v>558</v>
      </c>
      <c r="E622" s="36" t="s">
        <v>18</v>
      </c>
      <c r="F622" s="36" t="s">
        <v>210</v>
      </c>
    </row>
    <row r="623" spans="1:6" ht="141.75" x14ac:dyDescent="0.25">
      <c r="A623" s="34">
        <f>+'Key Dates'!$B$48+1</f>
        <v>45357</v>
      </c>
      <c r="B623" s="34">
        <f>+'Key Dates'!$B$48+42</f>
        <v>45398</v>
      </c>
      <c r="C623" s="45" t="s">
        <v>604</v>
      </c>
      <c r="D623" s="27">
        <v>201.17099999999999</v>
      </c>
      <c r="E623" s="2" t="s">
        <v>17</v>
      </c>
      <c r="F623" s="2" t="s">
        <v>210</v>
      </c>
    </row>
    <row r="624" spans="1:6" ht="141.75" x14ac:dyDescent="0.25">
      <c r="A624" s="34">
        <f>+'Key Dates'!$B$48+1</f>
        <v>45357</v>
      </c>
      <c r="B624" s="34">
        <f>+'Key Dates'!$B$48+42</f>
        <v>45398</v>
      </c>
      <c r="C624" s="45" t="s">
        <v>604</v>
      </c>
      <c r="D624" s="27">
        <v>201.17099999999999</v>
      </c>
      <c r="E624" s="2" t="s">
        <v>18</v>
      </c>
      <c r="F624" s="2" t="s">
        <v>210</v>
      </c>
    </row>
    <row r="625" spans="1:6" ht="126" x14ac:dyDescent="0.25">
      <c r="A625" s="34">
        <f>+'Key Dates'!$B$48+1</f>
        <v>45357</v>
      </c>
      <c r="B625" s="34">
        <f>+'Key Dates'!$B$48+42</f>
        <v>45398</v>
      </c>
      <c r="C625" s="45" t="s">
        <v>715</v>
      </c>
      <c r="D625" s="35" t="s">
        <v>376</v>
      </c>
      <c r="E625" s="2" t="s">
        <v>17</v>
      </c>
      <c r="F625" s="2" t="s">
        <v>210</v>
      </c>
    </row>
    <row r="626" spans="1:6" ht="126" x14ac:dyDescent="0.25">
      <c r="A626" s="34">
        <f>+'Key Dates'!$B$48+1</f>
        <v>45357</v>
      </c>
      <c r="B626" s="34">
        <f>+'Key Dates'!$B$48+42</f>
        <v>45398</v>
      </c>
      <c r="C626" s="45" t="s">
        <v>715</v>
      </c>
      <c r="D626" s="35" t="s">
        <v>376</v>
      </c>
      <c r="E626" s="2" t="s">
        <v>18</v>
      </c>
      <c r="F626" s="2" t="s">
        <v>210</v>
      </c>
    </row>
    <row r="627" spans="1:6" s="29" customFormat="1" ht="47.25" x14ac:dyDescent="0.25">
      <c r="A627" s="34">
        <f>+'Key Dates'!$B$48+2</f>
        <v>45358</v>
      </c>
      <c r="B627" s="34">
        <f>+'Key Dates'!$B$48+3</f>
        <v>45359</v>
      </c>
      <c r="C627" s="45" t="s">
        <v>378</v>
      </c>
      <c r="D627" s="35" t="s">
        <v>379</v>
      </c>
      <c r="E627" s="36" t="s">
        <v>17</v>
      </c>
      <c r="F627" s="36" t="s">
        <v>161</v>
      </c>
    </row>
    <row r="628" spans="1:6" s="29" customFormat="1" ht="47.25" x14ac:dyDescent="0.25">
      <c r="A628" s="34">
        <f>+'Key Dates'!$B$48+2</f>
        <v>45358</v>
      </c>
      <c r="B628" s="34">
        <f>+'Key Dates'!$B$48+3</f>
        <v>45359</v>
      </c>
      <c r="C628" s="45" t="s">
        <v>378</v>
      </c>
      <c r="D628" s="35" t="s">
        <v>379</v>
      </c>
      <c r="E628" s="36" t="s">
        <v>18</v>
      </c>
      <c r="F628" s="36" t="s">
        <v>161</v>
      </c>
    </row>
    <row r="629" spans="1:6" ht="31.5" x14ac:dyDescent="0.25">
      <c r="A629" s="34">
        <f>+'Key Dates'!$B$6-4</f>
        <v>45359</v>
      </c>
      <c r="B629" s="34">
        <f>+'Key Dates'!$B$6-4</f>
        <v>45359</v>
      </c>
      <c r="C629" s="44" t="s">
        <v>367</v>
      </c>
      <c r="D629" s="27" t="s">
        <v>83</v>
      </c>
      <c r="E629" s="2" t="s">
        <v>17</v>
      </c>
      <c r="F629" s="2" t="s">
        <v>24</v>
      </c>
    </row>
    <row r="630" spans="1:6" ht="31.5" x14ac:dyDescent="0.25">
      <c r="A630" s="34">
        <f>+'Key Dates'!$B$6-4</f>
        <v>45359</v>
      </c>
      <c r="B630" s="34">
        <f>+'Key Dates'!$B$6-4</f>
        <v>45359</v>
      </c>
      <c r="C630" s="44" t="s">
        <v>367</v>
      </c>
      <c r="D630" s="27" t="s">
        <v>83</v>
      </c>
      <c r="E630" s="2" t="s">
        <v>18</v>
      </c>
      <c r="F630" s="2" t="s">
        <v>24</v>
      </c>
    </row>
    <row r="631" spans="1:6" ht="38.25" x14ac:dyDescent="0.25">
      <c r="A631" s="34">
        <f>+'Key Dates'!$B$6-4</f>
        <v>45359</v>
      </c>
      <c r="B631" s="34">
        <f>+'Key Dates'!$B$6-4</f>
        <v>45359</v>
      </c>
      <c r="C631" s="44" t="s">
        <v>367</v>
      </c>
      <c r="D631" s="27" t="s">
        <v>83</v>
      </c>
      <c r="E631" s="2" t="s">
        <v>30</v>
      </c>
      <c r="F631" s="2" t="s">
        <v>24</v>
      </c>
    </row>
    <row r="632" spans="1:6" ht="110.25" x14ac:dyDescent="0.25">
      <c r="A632" s="34">
        <f>+'Key Dates'!$B$6-3</f>
        <v>45360</v>
      </c>
      <c r="B632" s="34">
        <f>+'Key Dates'!$B$6-3</f>
        <v>45360</v>
      </c>
      <c r="C632" s="45" t="s">
        <v>605</v>
      </c>
      <c r="D632" s="27" t="s">
        <v>84</v>
      </c>
      <c r="E632" s="2" t="s">
        <v>17</v>
      </c>
      <c r="F632" s="2" t="s">
        <v>208</v>
      </c>
    </row>
    <row r="633" spans="1:6" ht="110.25" x14ac:dyDescent="0.25">
      <c r="A633" s="34">
        <f>+'Key Dates'!$B$6-3</f>
        <v>45360</v>
      </c>
      <c r="B633" s="34">
        <f>+'Key Dates'!$B$6-3</f>
        <v>45360</v>
      </c>
      <c r="C633" s="45" t="s">
        <v>605</v>
      </c>
      <c r="D633" s="27" t="s">
        <v>84</v>
      </c>
      <c r="E633" s="2" t="s">
        <v>38</v>
      </c>
      <c r="F633" s="2" t="s">
        <v>208</v>
      </c>
    </row>
    <row r="634" spans="1:6" ht="110.25" x14ac:dyDescent="0.25">
      <c r="A634" s="34">
        <f>+'Key Dates'!$B$6-3</f>
        <v>45360</v>
      </c>
      <c r="B634" s="34">
        <f>+'Key Dates'!$B$6-3</f>
        <v>45360</v>
      </c>
      <c r="C634" s="45" t="s">
        <v>605</v>
      </c>
      <c r="D634" s="27" t="s">
        <v>84</v>
      </c>
      <c r="E634" s="2" t="s">
        <v>30</v>
      </c>
      <c r="F634" s="2" t="s">
        <v>208</v>
      </c>
    </row>
    <row r="635" spans="1:6" ht="78.75" x14ac:dyDescent="0.25">
      <c r="A635" s="34">
        <f>+'Key Dates'!$B$6-1</f>
        <v>45362</v>
      </c>
      <c r="B635" s="34">
        <f>+'Key Dates'!$B$6-1</f>
        <v>45362</v>
      </c>
      <c r="C635" s="45" t="s">
        <v>606</v>
      </c>
      <c r="D635" s="27" t="s">
        <v>84</v>
      </c>
      <c r="E635" s="2" t="s">
        <v>17</v>
      </c>
      <c r="F635" s="2" t="s">
        <v>208</v>
      </c>
    </row>
    <row r="636" spans="1:6" ht="78.75" x14ac:dyDescent="0.25">
      <c r="A636" s="34">
        <f>+'Key Dates'!$B$6-1</f>
        <v>45362</v>
      </c>
      <c r="B636" s="34">
        <f>+'Key Dates'!$B$6-1</f>
        <v>45362</v>
      </c>
      <c r="C636" s="45" t="s">
        <v>606</v>
      </c>
      <c r="D636" s="27" t="s">
        <v>84</v>
      </c>
      <c r="E636" s="2" t="s">
        <v>38</v>
      </c>
      <c r="F636" s="2" t="s">
        <v>208</v>
      </c>
    </row>
    <row r="637" spans="1:6" ht="78.75" x14ac:dyDescent="0.25">
      <c r="A637" s="34">
        <f>+'Key Dates'!$B$6-1</f>
        <v>45362</v>
      </c>
      <c r="B637" s="34">
        <f>+'Key Dates'!$B$6-1</f>
        <v>45362</v>
      </c>
      <c r="C637" s="45" t="s">
        <v>606</v>
      </c>
      <c r="D637" s="27" t="s">
        <v>84</v>
      </c>
      <c r="E637" s="2" t="s">
        <v>30</v>
      </c>
      <c r="F637" s="2" t="s">
        <v>208</v>
      </c>
    </row>
    <row r="638" spans="1:6" ht="47.25" x14ac:dyDescent="0.25">
      <c r="A638" s="34">
        <f>+'Key Dates'!$B$6-1</f>
        <v>45362</v>
      </c>
      <c r="B638" s="34">
        <f>+'Key Dates'!$B$6-1</f>
        <v>45362</v>
      </c>
      <c r="C638" s="45" t="s">
        <v>716</v>
      </c>
      <c r="D638" s="27" t="s">
        <v>85</v>
      </c>
      <c r="E638" s="2" t="s">
        <v>17</v>
      </c>
      <c r="F638" s="2" t="s">
        <v>68</v>
      </c>
    </row>
    <row r="639" spans="1:6" ht="47.25" x14ac:dyDescent="0.25">
      <c r="A639" s="34">
        <f>+'Key Dates'!$B$6-1</f>
        <v>45362</v>
      </c>
      <c r="B639" s="34">
        <f>+'Key Dates'!$B$6-1</f>
        <v>45362</v>
      </c>
      <c r="C639" s="45" t="s">
        <v>716</v>
      </c>
      <c r="D639" s="27" t="s">
        <v>85</v>
      </c>
      <c r="E639" s="2" t="s">
        <v>18</v>
      </c>
      <c r="F639" s="2" t="s">
        <v>68</v>
      </c>
    </row>
    <row r="640" spans="1:6" ht="47.25" x14ac:dyDescent="0.25">
      <c r="A640" s="34">
        <f>+'Key Dates'!$B$6-1</f>
        <v>45362</v>
      </c>
      <c r="B640" s="34">
        <f>+'Key Dates'!$B$6-1</f>
        <v>45362</v>
      </c>
      <c r="C640" s="45" t="s">
        <v>716</v>
      </c>
      <c r="D640" s="27" t="s">
        <v>85</v>
      </c>
      <c r="E640" s="2" t="s">
        <v>30</v>
      </c>
      <c r="F640" s="2" t="s">
        <v>68</v>
      </c>
    </row>
    <row r="641" spans="1:6" ht="63" x14ac:dyDescent="0.25">
      <c r="A641" s="34">
        <f>+'Key Dates'!$B$48+7</f>
        <v>45363</v>
      </c>
      <c r="B641" s="34">
        <f>+'Key Dates'!$B$48+7</f>
        <v>45363</v>
      </c>
      <c r="C641" s="45" t="s">
        <v>380</v>
      </c>
      <c r="D641" s="27" t="s">
        <v>559</v>
      </c>
      <c r="E641" s="2" t="s">
        <v>17</v>
      </c>
      <c r="F641" s="2" t="s">
        <v>161</v>
      </c>
    </row>
    <row r="642" spans="1:6" ht="63" x14ac:dyDescent="0.25">
      <c r="A642" s="34">
        <f>+'Key Dates'!$B$48+7</f>
        <v>45363</v>
      </c>
      <c r="B642" s="34">
        <f>+'Key Dates'!$B$48+7</f>
        <v>45363</v>
      </c>
      <c r="C642" s="45" t="s">
        <v>380</v>
      </c>
      <c r="D642" s="27" t="s">
        <v>559</v>
      </c>
      <c r="E642" s="2" t="s">
        <v>18</v>
      </c>
      <c r="F642" s="2" t="s">
        <v>161</v>
      </c>
    </row>
    <row r="643" spans="1:6" ht="31.5" x14ac:dyDescent="0.25">
      <c r="A643" s="34">
        <f>+'Key Dates'!$B$6</f>
        <v>45363</v>
      </c>
      <c r="B643" s="34">
        <f>+'Key Dates'!$B$6</f>
        <v>45363</v>
      </c>
      <c r="C643" s="47" t="s">
        <v>717</v>
      </c>
      <c r="D643" s="27" t="s">
        <v>87</v>
      </c>
      <c r="E643" s="2" t="s">
        <v>17</v>
      </c>
      <c r="F643" s="2" t="s">
        <v>24</v>
      </c>
    </row>
    <row r="644" spans="1:6" ht="31.5" x14ac:dyDescent="0.25">
      <c r="A644" s="34">
        <f>+'Key Dates'!$B$6</f>
        <v>45363</v>
      </c>
      <c r="B644" s="34">
        <f>+'Key Dates'!$B$6</f>
        <v>45363</v>
      </c>
      <c r="C644" s="47" t="s">
        <v>717</v>
      </c>
      <c r="D644" s="27" t="s">
        <v>87</v>
      </c>
      <c r="E644" s="2" t="s">
        <v>27</v>
      </c>
      <c r="F644" s="2" t="s">
        <v>24</v>
      </c>
    </row>
    <row r="645" spans="1:6" ht="31.5" x14ac:dyDescent="0.25">
      <c r="A645" s="34">
        <f>+'Key Dates'!$B$6</f>
        <v>45363</v>
      </c>
      <c r="B645" s="34">
        <f>+'Key Dates'!$B$6</f>
        <v>45363</v>
      </c>
      <c r="C645" s="47" t="s">
        <v>717</v>
      </c>
      <c r="D645" s="27" t="s">
        <v>87</v>
      </c>
      <c r="E645" s="2" t="s">
        <v>55</v>
      </c>
      <c r="F645" s="2" t="s">
        <v>24</v>
      </c>
    </row>
    <row r="646" spans="1:6" ht="31.5" x14ac:dyDescent="0.25">
      <c r="A646" s="34">
        <f>+'Key Dates'!$B$6</f>
        <v>45363</v>
      </c>
      <c r="B646" s="34">
        <f>+'Key Dates'!$B$6</f>
        <v>45363</v>
      </c>
      <c r="C646" s="47" t="s">
        <v>717</v>
      </c>
      <c r="D646" s="27" t="s">
        <v>87</v>
      </c>
      <c r="E646" s="2" t="s">
        <v>18</v>
      </c>
      <c r="F646" s="2" t="s">
        <v>24</v>
      </c>
    </row>
    <row r="647" spans="1:6" ht="51" x14ac:dyDescent="0.25">
      <c r="A647" s="34">
        <f>+'Key Dates'!$B$6</f>
        <v>45363</v>
      </c>
      <c r="B647" s="34">
        <f>+'Key Dates'!$B$6</f>
        <v>45363</v>
      </c>
      <c r="C647" s="47" t="s">
        <v>717</v>
      </c>
      <c r="D647" s="27" t="s">
        <v>87</v>
      </c>
      <c r="E647" s="2" t="s">
        <v>900</v>
      </c>
      <c r="F647" s="2" t="s">
        <v>24</v>
      </c>
    </row>
    <row r="648" spans="1:6" ht="38.25" x14ac:dyDescent="0.25">
      <c r="A648" s="34">
        <f>+'Key Dates'!$B$6</f>
        <v>45363</v>
      </c>
      <c r="B648" s="34">
        <f>+'Key Dates'!$B$6</f>
        <v>45363</v>
      </c>
      <c r="C648" s="47" t="s">
        <v>717</v>
      </c>
      <c r="D648" s="27" t="s">
        <v>87</v>
      </c>
      <c r="E648" s="2" t="s">
        <v>30</v>
      </c>
      <c r="F648" s="2" t="s">
        <v>24</v>
      </c>
    </row>
    <row r="649" spans="1:6" ht="51" x14ac:dyDescent="0.25">
      <c r="A649" s="34">
        <f>+'Key Dates'!$B$6</f>
        <v>45363</v>
      </c>
      <c r="B649" s="34">
        <f>+'Key Dates'!$B$6</f>
        <v>45363</v>
      </c>
      <c r="C649" s="47" t="s">
        <v>717</v>
      </c>
      <c r="D649" s="27" t="s">
        <v>87</v>
      </c>
      <c r="E649" s="2" t="s">
        <v>22</v>
      </c>
      <c r="F649" s="2" t="s">
        <v>24</v>
      </c>
    </row>
    <row r="650" spans="1:6" ht="51" x14ac:dyDescent="0.25">
      <c r="A650" s="34">
        <f>+'Key Dates'!$B$6</f>
        <v>45363</v>
      </c>
      <c r="B650" s="34">
        <f>+'Key Dates'!$B$6</f>
        <v>45363</v>
      </c>
      <c r="C650" s="47" t="s">
        <v>717</v>
      </c>
      <c r="D650" s="27" t="s">
        <v>87</v>
      </c>
      <c r="E650" s="2" t="s">
        <v>23</v>
      </c>
      <c r="F650" s="2" t="s">
        <v>24</v>
      </c>
    </row>
    <row r="651" spans="1:6" ht="31.5" x14ac:dyDescent="0.25">
      <c r="A651" s="34">
        <f>+'Key Dates'!$B$6</f>
        <v>45363</v>
      </c>
      <c r="B651" s="34">
        <f>+'Key Dates'!$B$6</f>
        <v>45363</v>
      </c>
      <c r="C651" s="47" t="s">
        <v>717</v>
      </c>
      <c r="D651" s="27" t="s">
        <v>87</v>
      </c>
      <c r="E651" s="2" t="s">
        <v>52</v>
      </c>
      <c r="F651" s="2" t="s">
        <v>24</v>
      </c>
    </row>
    <row r="652" spans="1:6" ht="78.75" x14ac:dyDescent="0.25">
      <c r="A652" s="34">
        <f>+'Key Dates'!$B$6</f>
        <v>45363</v>
      </c>
      <c r="B652" s="34">
        <f>+'Key Dates'!$B$6</f>
        <v>45363</v>
      </c>
      <c r="C652" s="47" t="s">
        <v>718</v>
      </c>
      <c r="D652" s="27" t="s">
        <v>88</v>
      </c>
      <c r="E652" s="2" t="s">
        <v>17</v>
      </c>
      <c r="F652" s="2" t="s">
        <v>24</v>
      </c>
    </row>
    <row r="653" spans="1:6" ht="78.75" x14ac:dyDescent="0.25">
      <c r="A653" s="34">
        <f>+'Key Dates'!$B$6</f>
        <v>45363</v>
      </c>
      <c r="B653" s="34">
        <f>+'Key Dates'!$B$6</f>
        <v>45363</v>
      </c>
      <c r="C653" s="47" t="s">
        <v>718</v>
      </c>
      <c r="D653" s="27" t="s">
        <v>88</v>
      </c>
      <c r="E653" s="2" t="s">
        <v>38</v>
      </c>
      <c r="F653" s="2" t="s">
        <v>24</v>
      </c>
    </row>
    <row r="654" spans="1:6" ht="78.75" x14ac:dyDescent="0.25">
      <c r="A654" s="34">
        <f>+'Key Dates'!$B$6</f>
        <v>45363</v>
      </c>
      <c r="B654" s="34">
        <f>+'Key Dates'!$B$6</f>
        <v>45363</v>
      </c>
      <c r="C654" s="47" t="s">
        <v>718</v>
      </c>
      <c r="D654" s="27" t="s">
        <v>88</v>
      </c>
      <c r="E654" s="2" t="s">
        <v>900</v>
      </c>
      <c r="F654" s="2" t="s">
        <v>24</v>
      </c>
    </row>
    <row r="655" spans="1:6" ht="78.75" x14ac:dyDescent="0.25">
      <c r="A655" s="34">
        <f>+'Key Dates'!$B$6</f>
        <v>45363</v>
      </c>
      <c r="B655" s="34">
        <f>+'Key Dates'!$B$6</f>
        <v>45363</v>
      </c>
      <c r="C655" s="47" t="s">
        <v>718</v>
      </c>
      <c r="D655" s="27" t="s">
        <v>88</v>
      </c>
      <c r="E655" s="2" t="s">
        <v>30</v>
      </c>
      <c r="F655" s="2" t="s">
        <v>24</v>
      </c>
    </row>
    <row r="656" spans="1:6" ht="78.75" x14ac:dyDescent="0.25">
      <c r="A656" s="34">
        <f>+'Key Dates'!$B$6</f>
        <v>45363</v>
      </c>
      <c r="B656" s="34">
        <f>+'Key Dates'!$B$6</f>
        <v>45363</v>
      </c>
      <c r="C656" s="47" t="s">
        <v>718</v>
      </c>
      <c r="D656" s="27" t="s">
        <v>88</v>
      </c>
      <c r="E656" s="2" t="s">
        <v>22</v>
      </c>
      <c r="F656" s="2" t="s">
        <v>24</v>
      </c>
    </row>
    <row r="657" spans="1:6" ht="78.75" x14ac:dyDescent="0.25">
      <c r="A657" s="34">
        <f>+'Key Dates'!$B$6</f>
        <v>45363</v>
      </c>
      <c r="B657" s="34">
        <f>+'Key Dates'!$B$6</f>
        <v>45363</v>
      </c>
      <c r="C657" s="47" t="s">
        <v>718</v>
      </c>
      <c r="D657" s="27" t="s">
        <v>88</v>
      </c>
      <c r="E657" s="2" t="s">
        <v>23</v>
      </c>
      <c r="F657" s="2" t="s">
        <v>24</v>
      </c>
    </row>
    <row r="658" spans="1:6" ht="78.75" x14ac:dyDescent="0.25">
      <c r="A658" s="34">
        <f>+'Key Dates'!$B$6</f>
        <v>45363</v>
      </c>
      <c r="B658" s="34">
        <f>+'Key Dates'!$B$6</f>
        <v>45363</v>
      </c>
      <c r="C658" s="47" t="s">
        <v>718</v>
      </c>
      <c r="D658" s="27" t="s">
        <v>88</v>
      </c>
      <c r="E658" s="2" t="s">
        <v>52</v>
      </c>
      <c r="F658" s="2" t="s">
        <v>24</v>
      </c>
    </row>
    <row r="659" spans="1:6" ht="94.5" x14ac:dyDescent="0.25">
      <c r="A659" s="34">
        <f>+'Key Dates'!$B$6</f>
        <v>45363</v>
      </c>
      <c r="B659" s="34">
        <f>+'Key Dates'!$B$6</f>
        <v>45363</v>
      </c>
      <c r="C659" s="48" t="s">
        <v>607</v>
      </c>
      <c r="D659" s="35" t="s">
        <v>373</v>
      </c>
      <c r="E659" s="36" t="s">
        <v>17</v>
      </c>
      <c r="F659" s="36" t="s">
        <v>24</v>
      </c>
    </row>
    <row r="660" spans="1:6" ht="94.5" x14ac:dyDescent="0.25">
      <c r="A660" s="34">
        <f>+'Key Dates'!$B$6</f>
        <v>45363</v>
      </c>
      <c r="B660" s="34">
        <f>+'Key Dates'!$B$6</f>
        <v>45363</v>
      </c>
      <c r="C660" s="48" t="s">
        <v>607</v>
      </c>
      <c r="D660" s="35" t="s">
        <v>373</v>
      </c>
      <c r="E660" s="36" t="s">
        <v>18</v>
      </c>
      <c r="F660" s="36" t="s">
        <v>24</v>
      </c>
    </row>
    <row r="661" spans="1:6" ht="94.5" x14ac:dyDescent="0.25">
      <c r="A661" s="34">
        <f>+'Key Dates'!$B$6</f>
        <v>45363</v>
      </c>
      <c r="B661" s="34">
        <f>+'Key Dates'!$B$6</f>
        <v>45363</v>
      </c>
      <c r="C661" s="48" t="s">
        <v>607</v>
      </c>
      <c r="D661" s="35" t="s">
        <v>373</v>
      </c>
      <c r="E661" s="36" t="s">
        <v>30</v>
      </c>
      <c r="F661" s="36" t="s">
        <v>24</v>
      </c>
    </row>
    <row r="662" spans="1:6" ht="126" x14ac:dyDescent="0.25">
      <c r="A662" s="34">
        <f>+'Key Dates'!$B$6</f>
        <v>45363</v>
      </c>
      <c r="B662" s="34">
        <f>+'Key Dates'!$B$6</f>
        <v>45363</v>
      </c>
      <c r="C662" s="48" t="s">
        <v>608</v>
      </c>
      <c r="D662" s="35" t="s">
        <v>560</v>
      </c>
      <c r="E662" s="36" t="s">
        <v>17</v>
      </c>
      <c r="F662" s="36" t="s">
        <v>24</v>
      </c>
    </row>
    <row r="663" spans="1:6" ht="126" x14ac:dyDescent="0.25">
      <c r="A663" s="34">
        <f>+'Key Dates'!$B$6</f>
        <v>45363</v>
      </c>
      <c r="B663" s="34">
        <f>+'Key Dates'!$B$6</f>
        <v>45363</v>
      </c>
      <c r="C663" s="48" t="s">
        <v>608</v>
      </c>
      <c r="D663" s="35" t="s">
        <v>560</v>
      </c>
      <c r="E663" s="36" t="s">
        <v>18</v>
      </c>
      <c r="F663" s="36" t="s">
        <v>24</v>
      </c>
    </row>
    <row r="664" spans="1:6" ht="126" x14ac:dyDescent="0.25">
      <c r="A664" s="34">
        <f>+'Key Dates'!$B$6</f>
        <v>45363</v>
      </c>
      <c r="B664" s="34">
        <f>+'Key Dates'!$B$6</f>
        <v>45363</v>
      </c>
      <c r="C664" s="48" t="s">
        <v>608</v>
      </c>
      <c r="D664" s="35" t="s">
        <v>560</v>
      </c>
      <c r="E664" s="36" t="s">
        <v>30</v>
      </c>
      <c r="F664" s="36" t="s">
        <v>24</v>
      </c>
    </row>
    <row r="665" spans="1:6" ht="189" x14ac:dyDescent="0.25">
      <c r="A665" s="34">
        <f>+'Key Dates'!$B$6</f>
        <v>45363</v>
      </c>
      <c r="B665" s="34">
        <f>+'Key Dates'!$B$6</f>
        <v>45363</v>
      </c>
      <c r="C665" s="45" t="s">
        <v>719</v>
      </c>
      <c r="D665" s="27" t="s">
        <v>82</v>
      </c>
      <c r="E665" s="2" t="s">
        <v>17</v>
      </c>
      <c r="F665" s="2" t="s">
        <v>208</v>
      </c>
    </row>
    <row r="666" spans="1:6" ht="189" x14ac:dyDescent="0.25">
      <c r="A666" s="34">
        <f>+'Key Dates'!$B$6</f>
        <v>45363</v>
      </c>
      <c r="B666" s="34">
        <f>+'Key Dates'!$B$6</f>
        <v>45363</v>
      </c>
      <c r="C666" s="45" t="s">
        <v>719</v>
      </c>
      <c r="D666" s="27" t="s">
        <v>82</v>
      </c>
      <c r="E666" s="2" t="s">
        <v>18</v>
      </c>
      <c r="F666" s="2" t="s">
        <v>208</v>
      </c>
    </row>
    <row r="667" spans="1:6" ht="189" x14ac:dyDescent="0.25">
      <c r="A667" s="34">
        <f>+'Key Dates'!$B$6</f>
        <v>45363</v>
      </c>
      <c r="B667" s="34">
        <f>+'Key Dates'!$B$6</f>
        <v>45363</v>
      </c>
      <c r="C667" s="45" t="s">
        <v>719</v>
      </c>
      <c r="D667" s="27" t="s">
        <v>82</v>
      </c>
      <c r="E667" s="2" t="s">
        <v>30</v>
      </c>
      <c r="F667" s="2" t="s">
        <v>208</v>
      </c>
    </row>
    <row r="668" spans="1:6" ht="141.75" x14ac:dyDescent="0.25">
      <c r="A668" s="34">
        <f>+'Key Dates'!$B$6</f>
        <v>45363</v>
      </c>
      <c r="B668" s="34">
        <f>+'Key Dates'!$B$6</f>
        <v>45363</v>
      </c>
      <c r="C668" s="45" t="s">
        <v>720</v>
      </c>
      <c r="D668" s="35" t="s">
        <v>557</v>
      </c>
      <c r="E668" s="36" t="s">
        <v>17</v>
      </c>
      <c r="F668" s="36" t="s">
        <v>208</v>
      </c>
    </row>
    <row r="669" spans="1:6" ht="141.75" x14ac:dyDescent="0.25">
      <c r="A669" s="34">
        <f>+'Key Dates'!$B$6</f>
        <v>45363</v>
      </c>
      <c r="B669" s="34">
        <f>+'Key Dates'!$B$6</f>
        <v>45363</v>
      </c>
      <c r="C669" s="45" t="s">
        <v>720</v>
      </c>
      <c r="D669" s="35" t="s">
        <v>557</v>
      </c>
      <c r="E669" s="2" t="s">
        <v>18</v>
      </c>
      <c r="F669" s="2" t="s">
        <v>208</v>
      </c>
    </row>
    <row r="670" spans="1:6" ht="141.75" x14ac:dyDescent="0.25">
      <c r="A670" s="34">
        <f>+'Key Dates'!$B$6</f>
        <v>45363</v>
      </c>
      <c r="B670" s="34">
        <f>+'Key Dates'!$B$6</f>
        <v>45363</v>
      </c>
      <c r="C670" s="45" t="s">
        <v>720</v>
      </c>
      <c r="D670" s="35" t="s">
        <v>557</v>
      </c>
      <c r="E670" s="2" t="s">
        <v>30</v>
      </c>
      <c r="F670" s="2" t="s">
        <v>208</v>
      </c>
    </row>
    <row r="671" spans="1:6" ht="31.5" x14ac:dyDescent="0.25">
      <c r="A671" s="34">
        <f>+'Key Dates'!$B$6</f>
        <v>45363</v>
      </c>
      <c r="B671" s="34">
        <f>+'Key Dates'!$B$6</f>
        <v>45363</v>
      </c>
      <c r="C671" s="44" t="s">
        <v>375</v>
      </c>
      <c r="D671" s="27" t="s">
        <v>203</v>
      </c>
      <c r="E671" s="2" t="s">
        <v>17</v>
      </c>
      <c r="F671" s="2" t="s">
        <v>34</v>
      </c>
    </row>
    <row r="672" spans="1:6" ht="31.5" x14ac:dyDescent="0.25">
      <c r="A672" s="34">
        <f>+'Key Dates'!$B$6</f>
        <v>45363</v>
      </c>
      <c r="B672" s="34">
        <f>+'Key Dates'!$B$6</f>
        <v>45363</v>
      </c>
      <c r="C672" s="44" t="s">
        <v>375</v>
      </c>
      <c r="D672" s="27" t="s">
        <v>203</v>
      </c>
      <c r="E672" s="2" t="s">
        <v>18</v>
      </c>
      <c r="F672" s="2" t="s">
        <v>34</v>
      </c>
    </row>
    <row r="673" spans="1:6" ht="38.25" x14ac:dyDescent="0.25">
      <c r="A673" s="34">
        <f>+'Key Dates'!$B$6</f>
        <v>45363</v>
      </c>
      <c r="B673" s="34">
        <f>+'Key Dates'!$B$6</f>
        <v>45363</v>
      </c>
      <c r="C673" s="44" t="s">
        <v>375</v>
      </c>
      <c r="D673" s="27" t="s">
        <v>203</v>
      </c>
      <c r="E673" s="2" t="s">
        <v>30</v>
      </c>
      <c r="F673" s="2" t="s">
        <v>34</v>
      </c>
    </row>
    <row r="674" spans="1:6" ht="220.5" x14ac:dyDescent="0.25">
      <c r="A674" s="34">
        <f>+'Key Dates'!$B$6</f>
        <v>45363</v>
      </c>
      <c r="B674" s="34">
        <f>+'Key Dates'!$B$6+1</f>
        <v>45364</v>
      </c>
      <c r="C674" s="45" t="s">
        <v>651</v>
      </c>
      <c r="D674" s="35" t="s">
        <v>146</v>
      </c>
      <c r="E674" s="36" t="s">
        <v>17</v>
      </c>
      <c r="F674" s="36" t="s">
        <v>34</v>
      </c>
    </row>
    <row r="675" spans="1:6" ht="220.5" x14ac:dyDescent="0.25">
      <c r="A675" s="34">
        <f>+'Key Dates'!$B$6</f>
        <v>45363</v>
      </c>
      <c r="B675" s="34">
        <f>+'Key Dates'!$B$6+1</f>
        <v>45364</v>
      </c>
      <c r="C675" s="45" t="s">
        <v>651</v>
      </c>
      <c r="D675" s="35" t="s">
        <v>146</v>
      </c>
      <c r="E675" s="36" t="s">
        <v>18</v>
      </c>
      <c r="F675" s="36" t="s">
        <v>34</v>
      </c>
    </row>
    <row r="676" spans="1:6" ht="220.5" x14ac:dyDescent="0.25">
      <c r="A676" s="34">
        <f>+'Key Dates'!$B$6</f>
        <v>45363</v>
      </c>
      <c r="B676" s="34">
        <f>+'Key Dates'!$B$6+1</f>
        <v>45364</v>
      </c>
      <c r="C676" s="45" t="s">
        <v>651</v>
      </c>
      <c r="D676" s="35" t="s">
        <v>146</v>
      </c>
      <c r="E676" s="36" t="s">
        <v>30</v>
      </c>
      <c r="F676" s="36" t="s">
        <v>34</v>
      </c>
    </row>
    <row r="677" spans="1:6" ht="47.25" x14ac:dyDescent="0.25">
      <c r="A677" s="34">
        <f>+'Key Dates'!$B$6</f>
        <v>45363</v>
      </c>
      <c r="B677" s="34">
        <f>+'Key Dates'!$B$6+1</f>
        <v>45364</v>
      </c>
      <c r="C677" s="45" t="s">
        <v>721</v>
      </c>
      <c r="D677" s="27" t="s">
        <v>89</v>
      </c>
      <c r="E677" s="2" t="s">
        <v>17</v>
      </c>
      <c r="F677" s="2" t="s">
        <v>34</v>
      </c>
    </row>
    <row r="678" spans="1:6" ht="47.25" x14ac:dyDescent="0.25">
      <c r="A678" s="34">
        <f>+'Key Dates'!$B$6</f>
        <v>45363</v>
      </c>
      <c r="B678" s="34">
        <f>+'Key Dates'!$B$6+1</f>
        <v>45364</v>
      </c>
      <c r="C678" s="45" t="s">
        <v>721</v>
      </c>
      <c r="D678" s="27" t="s">
        <v>89</v>
      </c>
      <c r="E678" s="2" t="s">
        <v>18</v>
      </c>
      <c r="F678" s="2" t="s">
        <v>34</v>
      </c>
    </row>
    <row r="679" spans="1:6" ht="47.25" x14ac:dyDescent="0.25">
      <c r="A679" s="34">
        <f>+'Key Dates'!$B$6</f>
        <v>45363</v>
      </c>
      <c r="B679" s="34">
        <f>+'Key Dates'!$B$6+1</f>
        <v>45364</v>
      </c>
      <c r="C679" s="45" t="s">
        <v>721</v>
      </c>
      <c r="D679" s="27" t="s">
        <v>89</v>
      </c>
      <c r="E679" s="2" t="s">
        <v>30</v>
      </c>
      <c r="F679" s="2" t="s">
        <v>34</v>
      </c>
    </row>
    <row r="680" spans="1:6" ht="78.75" x14ac:dyDescent="0.25">
      <c r="A680" s="34">
        <f>+'Key Dates'!$B$6+1</f>
        <v>45364</v>
      </c>
      <c r="B680" s="34">
        <f>+'Key Dates'!$B$6+1</f>
        <v>45364</v>
      </c>
      <c r="C680" s="45" t="s">
        <v>722</v>
      </c>
      <c r="D680" s="27" t="s">
        <v>90</v>
      </c>
      <c r="E680" s="2" t="s">
        <v>17</v>
      </c>
      <c r="F680" s="2" t="s">
        <v>210</v>
      </c>
    </row>
    <row r="681" spans="1:6" ht="78.75" x14ac:dyDescent="0.25">
      <c r="A681" s="34">
        <f>+'Key Dates'!$B$6+1</f>
        <v>45364</v>
      </c>
      <c r="B681" s="34">
        <f>+'Key Dates'!$B$6+1</f>
        <v>45364</v>
      </c>
      <c r="C681" s="45" t="s">
        <v>722</v>
      </c>
      <c r="D681" s="27" t="s">
        <v>90</v>
      </c>
      <c r="E681" s="2" t="s">
        <v>38</v>
      </c>
      <c r="F681" s="2" t="s">
        <v>210</v>
      </c>
    </row>
    <row r="682" spans="1:6" ht="110.25" x14ac:dyDescent="0.25">
      <c r="A682" s="34">
        <f>+'Key Dates'!$B$6+1</f>
        <v>45364</v>
      </c>
      <c r="B682" s="34">
        <f>+'Key Dates'!$B$6+42</f>
        <v>45405</v>
      </c>
      <c r="C682" s="45" t="s">
        <v>609</v>
      </c>
      <c r="D682" s="35" t="s">
        <v>366</v>
      </c>
      <c r="E682" s="36" t="s">
        <v>17</v>
      </c>
      <c r="F682" s="36" t="s">
        <v>585</v>
      </c>
    </row>
    <row r="683" spans="1:6" ht="110.25" x14ac:dyDescent="0.25">
      <c r="A683" s="34">
        <f>+'Key Dates'!$B$6+1</f>
        <v>45364</v>
      </c>
      <c r="B683" s="34">
        <f>+'Key Dates'!$B$6+42</f>
        <v>45405</v>
      </c>
      <c r="C683" s="45" t="s">
        <v>609</v>
      </c>
      <c r="D683" s="35" t="s">
        <v>366</v>
      </c>
      <c r="E683" s="36" t="s">
        <v>18</v>
      </c>
      <c r="F683" s="36" t="s">
        <v>585</v>
      </c>
    </row>
    <row r="684" spans="1:6" ht="110.25" x14ac:dyDescent="0.25">
      <c r="A684" s="34">
        <f>+'Key Dates'!$B$6+1</f>
        <v>45364</v>
      </c>
      <c r="B684" s="34">
        <f>+'Key Dates'!$B$6+42</f>
        <v>45405</v>
      </c>
      <c r="C684" s="45" t="s">
        <v>609</v>
      </c>
      <c r="D684" s="35" t="s">
        <v>366</v>
      </c>
      <c r="E684" s="36" t="s">
        <v>30</v>
      </c>
      <c r="F684" s="36" t="s">
        <v>585</v>
      </c>
    </row>
    <row r="685" spans="1:6" ht="126" x14ac:dyDescent="0.25">
      <c r="A685" s="34">
        <f>+'Key Dates'!$B$6+1</f>
        <v>45364</v>
      </c>
      <c r="B685" s="34">
        <f>+'Key Dates'!$B$6+42</f>
        <v>45405</v>
      </c>
      <c r="C685" s="45" t="s">
        <v>715</v>
      </c>
      <c r="D685" s="35" t="s">
        <v>376</v>
      </c>
      <c r="E685" s="2" t="s">
        <v>17</v>
      </c>
      <c r="F685" s="2" t="s">
        <v>210</v>
      </c>
    </row>
    <row r="686" spans="1:6" ht="126" x14ac:dyDescent="0.25">
      <c r="A686" s="34">
        <f>+'Key Dates'!$B$6+1</f>
        <v>45364</v>
      </c>
      <c r="B686" s="34">
        <f>+'Key Dates'!$B$6+42</f>
        <v>45405</v>
      </c>
      <c r="C686" s="45" t="s">
        <v>715</v>
      </c>
      <c r="D686" s="35" t="s">
        <v>376</v>
      </c>
      <c r="E686" s="2" t="s">
        <v>18</v>
      </c>
      <c r="F686" s="2" t="s">
        <v>210</v>
      </c>
    </row>
    <row r="687" spans="1:6" ht="94.5" x14ac:dyDescent="0.25">
      <c r="A687" s="34">
        <f>+'Key Dates'!$B$6+1</f>
        <v>45364</v>
      </c>
      <c r="B687" s="34">
        <f>+'Key Dates'!$B$6+42</f>
        <v>45405</v>
      </c>
      <c r="C687" s="45" t="s">
        <v>610</v>
      </c>
      <c r="D687" s="27">
        <v>201.17099999999999</v>
      </c>
      <c r="E687" s="2" t="s">
        <v>17</v>
      </c>
      <c r="F687" s="2" t="s">
        <v>210</v>
      </c>
    </row>
    <row r="688" spans="1:6" ht="94.5" x14ac:dyDescent="0.25">
      <c r="A688" s="34">
        <f>+'Key Dates'!$B$6+1</f>
        <v>45364</v>
      </c>
      <c r="B688" s="34">
        <f>+'Key Dates'!$B$6+42</f>
        <v>45405</v>
      </c>
      <c r="C688" s="45" t="s">
        <v>610</v>
      </c>
      <c r="D688" s="27">
        <v>201.17099999999999</v>
      </c>
      <c r="E688" s="2" t="s">
        <v>38</v>
      </c>
      <c r="F688" s="2" t="s">
        <v>210</v>
      </c>
    </row>
    <row r="689" spans="1:6" ht="94.5" x14ac:dyDescent="0.25">
      <c r="A689" s="34">
        <f>+'Key Dates'!$B$6+1</f>
        <v>45364</v>
      </c>
      <c r="B689" s="34">
        <f>+'Key Dates'!$B$6+42</f>
        <v>45405</v>
      </c>
      <c r="C689" s="45" t="s">
        <v>610</v>
      </c>
      <c r="D689" s="27">
        <v>201.17099999999999</v>
      </c>
      <c r="E689" s="2" t="s">
        <v>30</v>
      </c>
      <c r="F689" s="2" t="s">
        <v>210</v>
      </c>
    </row>
    <row r="690" spans="1:6" ht="78.75" x14ac:dyDescent="0.25">
      <c r="A690" s="34">
        <f>+'Key Dates'!$B$6+1</f>
        <v>45364</v>
      </c>
      <c r="B690" s="34">
        <f>+'Key Dates'!$B$6+42</f>
        <v>45405</v>
      </c>
      <c r="C690" s="45" t="s">
        <v>723</v>
      </c>
      <c r="D690" s="35" t="s">
        <v>376</v>
      </c>
      <c r="E690" s="2" t="s">
        <v>17</v>
      </c>
      <c r="F690" s="2" t="s">
        <v>210</v>
      </c>
    </row>
    <row r="691" spans="1:6" ht="78.75" x14ac:dyDescent="0.25">
      <c r="A691" s="34">
        <f>+'Key Dates'!$B$6+1</f>
        <v>45364</v>
      </c>
      <c r="B691" s="34">
        <f>+'Key Dates'!$B$6+42</f>
        <v>45405</v>
      </c>
      <c r="C691" s="45" t="s">
        <v>723</v>
      </c>
      <c r="D691" s="35" t="s">
        <v>376</v>
      </c>
      <c r="E691" s="2" t="s">
        <v>18</v>
      </c>
      <c r="F691" s="2" t="s">
        <v>210</v>
      </c>
    </row>
    <row r="692" spans="1:6" ht="47.25" x14ac:dyDescent="0.25">
      <c r="A692" s="34">
        <f>+'Key Dates'!$B$6+2</f>
        <v>45365</v>
      </c>
      <c r="B692" s="34">
        <f>+'Key Dates'!$B$6+2</f>
        <v>45365</v>
      </c>
      <c r="C692" s="45" t="s">
        <v>724</v>
      </c>
      <c r="D692" s="35" t="s">
        <v>561</v>
      </c>
      <c r="E692" s="2" t="s">
        <v>17</v>
      </c>
      <c r="F692" s="2" t="s">
        <v>34</v>
      </c>
    </row>
    <row r="693" spans="1:6" ht="47.25" x14ac:dyDescent="0.25">
      <c r="A693" s="34">
        <f>+'Key Dates'!$B$6+2</f>
        <v>45365</v>
      </c>
      <c r="B693" s="34">
        <f>+'Key Dates'!$B$6+2</f>
        <v>45365</v>
      </c>
      <c r="C693" s="45" t="s">
        <v>724</v>
      </c>
      <c r="D693" s="35" t="s">
        <v>561</v>
      </c>
      <c r="E693" s="2" t="s">
        <v>18</v>
      </c>
      <c r="F693" s="2" t="s">
        <v>34</v>
      </c>
    </row>
    <row r="694" spans="1:6" ht="47.25" x14ac:dyDescent="0.25">
      <c r="A694" s="34">
        <f>+'Key Dates'!$B$6+2</f>
        <v>45365</v>
      </c>
      <c r="B694" s="34">
        <f>+'Key Dates'!$B$6+2</f>
        <v>45365</v>
      </c>
      <c r="C694" s="45" t="s">
        <v>724</v>
      </c>
      <c r="D694" s="35" t="s">
        <v>561</v>
      </c>
      <c r="E694" s="2" t="s">
        <v>30</v>
      </c>
      <c r="F694" s="2" t="s">
        <v>34</v>
      </c>
    </row>
    <row r="695" spans="1:6" ht="31.5" x14ac:dyDescent="0.25">
      <c r="A695" s="34">
        <f>+'Key Dates'!$B$6+2</f>
        <v>45365</v>
      </c>
      <c r="B695" s="34">
        <f>+'Key Dates'!$B$6+2</f>
        <v>45365</v>
      </c>
      <c r="C695" s="44" t="s">
        <v>377</v>
      </c>
      <c r="D695" s="27" t="s">
        <v>203</v>
      </c>
      <c r="E695" s="2" t="s">
        <v>17</v>
      </c>
      <c r="F695" s="2" t="s">
        <v>34</v>
      </c>
    </row>
    <row r="696" spans="1:6" ht="31.5" x14ac:dyDescent="0.25">
      <c r="A696" s="34">
        <f>+'Key Dates'!$B$6+2</f>
        <v>45365</v>
      </c>
      <c r="B696" s="34">
        <f>+'Key Dates'!$B$6+2</f>
        <v>45365</v>
      </c>
      <c r="C696" s="44" t="s">
        <v>377</v>
      </c>
      <c r="D696" s="27" t="s">
        <v>203</v>
      </c>
      <c r="E696" s="2" t="s">
        <v>18</v>
      </c>
      <c r="F696" s="2" t="s">
        <v>34</v>
      </c>
    </row>
    <row r="697" spans="1:6" ht="38.25" x14ac:dyDescent="0.25">
      <c r="A697" s="34">
        <f>+'Key Dates'!$B$6+2</f>
        <v>45365</v>
      </c>
      <c r="B697" s="34">
        <f>+'Key Dates'!$B$6+2</f>
        <v>45365</v>
      </c>
      <c r="C697" s="44" t="s">
        <v>377</v>
      </c>
      <c r="D697" s="27" t="s">
        <v>203</v>
      </c>
      <c r="E697" s="2" t="s">
        <v>30</v>
      </c>
      <c r="F697" s="2" t="s">
        <v>34</v>
      </c>
    </row>
    <row r="698" spans="1:6" ht="110.25" x14ac:dyDescent="0.25">
      <c r="A698" s="34">
        <f>+'Key Dates'!$B$6+2</f>
        <v>45365</v>
      </c>
      <c r="B698" s="34">
        <f>+'Key Dates'!$B$6+2</f>
        <v>45365</v>
      </c>
      <c r="C698" s="45" t="s">
        <v>611</v>
      </c>
      <c r="D698" s="27" t="s">
        <v>89</v>
      </c>
      <c r="E698" s="2" t="s">
        <v>17</v>
      </c>
      <c r="F698" s="2" t="s">
        <v>34</v>
      </c>
    </row>
    <row r="699" spans="1:6" ht="110.25" x14ac:dyDescent="0.25">
      <c r="A699" s="34">
        <f>+'Key Dates'!$B$6+2</f>
        <v>45365</v>
      </c>
      <c r="B699" s="34">
        <f>+'Key Dates'!$B$6+2</f>
        <v>45365</v>
      </c>
      <c r="C699" s="45" t="s">
        <v>611</v>
      </c>
      <c r="D699" s="27" t="s">
        <v>89</v>
      </c>
      <c r="E699" s="2" t="s">
        <v>18</v>
      </c>
      <c r="F699" s="2" t="s">
        <v>34</v>
      </c>
    </row>
    <row r="700" spans="1:6" ht="110.25" x14ac:dyDescent="0.25">
      <c r="A700" s="34">
        <f>+'Key Dates'!$B$6+2</f>
        <v>45365</v>
      </c>
      <c r="B700" s="34">
        <f>+'Key Dates'!$B$6+2</f>
        <v>45365</v>
      </c>
      <c r="C700" s="45" t="s">
        <v>611</v>
      </c>
      <c r="D700" s="27" t="s">
        <v>89</v>
      </c>
      <c r="E700" s="2" t="s">
        <v>30</v>
      </c>
      <c r="F700" s="2" t="s">
        <v>34</v>
      </c>
    </row>
    <row r="701" spans="1:6" ht="78.75" x14ac:dyDescent="0.25">
      <c r="A701" s="34">
        <f>+'Key Dates'!$B$48+10</f>
        <v>45366</v>
      </c>
      <c r="B701" s="34">
        <f>+'Key Dates'!$B$48+10</f>
        <v>45366</v>
      </c>
      <c r="C701" s="45" t="s">
        <v>612</v>
      </c>
      <c r="D701" s="35" t="s">
        <v>383</v>
      </c>
      <c r="E701" s="36" t="s">
        <v>17</v>
      </c>
      <c r="F701" s="36" t="s">
        <v>210</v>
      </c>
    </row>
    <row r="702" spans="1:6" ht="78.75" x14ac:dyDescent="0.25">
      <c r="A702" s="34">
        <f>+'Key Dates'!$B$48+10</f>
        <v>45366</v>
      </c>
      <c r="B702" s="34">
        <f>+'Key Dates'!$B$48+10</f>
        <v>45366</v>
      </c>
      <c r="C702" s="45" t="s">
        <v>612</v>
      </c>
      <c r="D702" s="35" t="s">
        <v>383</v>
      </c>
      <c r="E702" s="36" t="s">
        <v>18</v>
      </c>
      <c r="F702" s="36" t="s">
        <v>210</v>
      </c>
    </row>
    <row r="703" spans="1:6" ht="110.25" x14ac:dyDescent="0.25">
      <c r="A703" s="34">
        <f>+'Key Dates'!$B$38-60</f>
        <v>45366</v>
      </c>
      <c r="B703" s="34">
        <f>+'Key Dates'!$B$38-60</f>
        <v>45366</v>
      </c>
      <c r="C703" s="45" t="s">
        <v>725</v>
      </c>
      <c r="D703" s="35" t="s">
        <v>342</v>
      </c>
      <c r="E703" s="36" t="s">
        <v>202</v>
      </c>
      <c r="F703" s="36" t="s">
        <v>208</v>
      </c>
    </row>
    <row r="704" spans="1:6" ht="76.5" x14ac:dyDescent="0.25">
      <c r="A704" s="34">
        <f>+'Key Dates'!$B$37-25</f>
        <v>45366</v>
      </c>
      <c r="B704" s="34">
        <f>+'Key Dates'!$B$37-25</f>
        <v>45366</v>
      </c>
      <c r="C704" s="44" t="s">
        <v>313</v>
      </c>
      <c r="D704" s="27" t="s">
        <v>67</v>
      </c>
      <c r="E704" s="2" t="s">
        <v>201</v>
      </c>
      <c r="F704" s="2" t="s">
        <v>68</v>
      </c>
    </row>
    <row r="705" spans="1:6" ht="76.5" x14ac:dyDescent="0.25">
      <c r="A705" s="34">
        <f>+'Key Dates'!$B$37-25</f>
        <v>45366</v>
      </c>
      <c r="B705" s="34">
        <f>+'Key Dates'!$B$37-25</f>
        <v>45366</v>
      </c>
      <c r="C705" s="44" t="s">
        <v>314</v>
      </c>
      <c r="D705" s="27" t="s">
        <v>69</v>
      </c>
      <c r="E705" s="2" t="s">
        <v>201</v>
      </c>
      <c r="F705" s="2" t="s">
        <v>31</v>
      </c>
    </row>
    <row r="706" spans="1:6" ht="78.75" x14ac:dyDescent="0.25">
      <c r="A706" s="34">
        <f>+'Key Dates'!$B$38-60</f>
        <v>45366</v>
      </c>
      <c r="B706" s="34">
        <f>+'Key Dates'!$B$38-60</f>
        <v>45366</v>
      </c>
      <c r="C706" s="44" t="s">
        <v>418</v>
      </c>
      <c r="D706" s="27" t="s">
        <v>50</v>
      </c>
      <c r="E706" s="2" t="s">
        <v>202</v>
      </c>
      <c r="F706" s="2" t="s">
        <v>51</v>
      </c>
    </row>
    <row r="707" spans="1:6" ht="94.5" x14ac:dyDescent="0.25">
      <c r="A707" s="34">
        <f>+'Key Dates'!$B$38-60</f>
        <v>45366</v>
      </c>
      <c r="B707" s="34">
        <f>+'Key Dates'!$B$38-60</f>
        <v>45366</v>
      </c>
      <c r="C707" s="44" t="s">
        <v>726</v>
      </c>
      <c r="D707" s="35" t="s">
        <v>194</v>
      </c>
      <c r="E707" s="2" t="s">
        <v>202</v>
      </c>
      <c r="F707" s="2" t="s">
        <v>209</v>
      </c>
    </row>
    <row r="708" spans="1:6" ht="76.5" x14ac:dyDescent="0.25">
      <c r="A708" s="34">
        <f>+'Key Dates'!$B$37-21</f>
        <v>45370</v>
      </c>
      <c r="B708" s="34">
        <f>+'Key Dates'!$B$37-21</f>
        <v>45370</v>
      </c>
      <c r="C708" s="44" t="s">
        <v>531</v>
      </c>
      <c r="D708" s="27" t="s">
        <v>72</v>
      </c>
      <c r="E708" s="2" t="s">
        <v>201</v>
      </c>
      <c r="F708" s="2" t="s">
        <v>210</v>
      </c>
    </row>
    <row r="709" spans="1:6" ht="126" x14ac:dyDescent="0.25">
      <c r="A709" s="34">
        <f>+'Key Dates'!$B$6+7</f>
        <v>45370</v>
      </c>
      <c r="B709" s="34">
        <f>+'Key Dates'!$B$6+7</f>
        <v>45370</v>
      </c>
      <c r="C709" s="45" t="s">
        <v>727</v>
      </c>
      <c r="D709" s="27" t="s">
        <v>25</v>
      </c>
      <c r="E709" s="2" t="s">
        <v>17</v>
      </c>
      <c r="F709" s="2" t="s">
        <v>26</v>
      </c>
    </row>
    <row r="710" spans="1:6" ht="126" x14ac:dyDescent="0.25">
      <c r="A710" s="34">
        <f>+'Key Dates'!$B$6+7</f>
        <v>45370</v>
      </c>
      <c r="B710" s="34">
        <f>+'Key Dates'!$B$6+7</f>
        <v>45370</v>
      </c>
      <c r="C710" s="45" t="s">
        <v>727</v>
      </c>
      <c r="D710" s="27" t="s">
        <v>25</v>
      </c>
      <c r="E710" s="2" t="s">
        <v>18</v>
      </c>
      <c r="F710" s="2" t="s">
        <v>26</v>
      </c>
    </row>
    <row r="711" spans="1:6" ht="126" x14ac:dyDescent="0.25">
      <c r="A711" s="34">
        <f>+'Key Dates'!$B$6+7</f>
        <v>45370</v>
      </c>
      <c r="B711" s="34">
        <f>+'Key Dates'!$B$6+7</f>
        <v>45370</v>
      </c>
      <c r="C711" s="45" t="s">
        <v>727</v>
      </c>
      <c r="D711" s="27" t="s">
        <v>25</v>
      </c>
      <c r="E711" s="2" t="s">
        <v>30</v>
      </c>
      <c r="F711" s="2" t="s">
        <v>26</v>
      </c>
    </row>
    <row r="712" spans="1:6" ht="47.25" x14ac:dyDescent="0.25">
      <c r="A712" s="34">
        <f>+'Key Dates'!$B$6+7</f>
        <v>45370</v>
      </c>
      <c r="B712" s="34">
        <f>+'Key Dates'!$B$6+7</f>
        <v>45370</v>
      </c>
      <c r="C712" s="45" t="s">
        <v>728</v>
      </c>
      <c r="D712" s="27" t="s">
        <v>93</v>
      </c>
      <c r="E712" s="2" t="s">
        <v>17</v>
      </c>
      <c r="F712" s="2" t="s">
        <v>24</v>
      </c>
    </row>
    <row r="713" spans="1:6" ht="47.25" x14ac:dyDescent="0.25">
      <c r="A713" s="34">
        <f>+'Key Dates'!$B$6+7</f>
        <v>45370</v>
      </c>
      <c r="B713" s="34">
        <f>+'Key Dates'!$B$6+7</f>
        <v>45370</v>
      </c>
      <c r="C713" s="45" t="s">
        <v>728</v>
      </c>
      <c r="D713" s="27" t="s">
        <v>93</v>
      </c>
      <c r="E713" s="2" t="s">
        <v>18</v>
      </c>
      <c r="F713" s="2" t="s">
        <v>24</v>
      </c>
    </row>
    <row r="714" spans="1:6" ht="47.25" x14ac:dyDescent="0.25">
      <c r="A714" s="34">
        <f>+'Key Dates'!$B$6+7</f>
        <v>45370</v>
      </c>
      <c r="B714" s="34">
        <f>+'Key Dates'!$B$6+7</f>
        <v>45370</v>
      </c>
      <c r="C714" s="45" t="s">
        <v>728</v>
      </c>
      <c r="D714" s="27" t="s">
        <v>93</v>
      </c>
      <c r="E714" s="2" t="s">
        <v>30</v>
      </c>
      <c r="F714" s="2" t="s">
        <v>24</v>
      </c>
    </row>
    <row r="715" spans="1:6" ht="110.25" x14ac:dyDescent="0.25">
      <c r="A715" s="34">
        <f>+'Key Dates'!$B$6+7</f>
        <v>45370</v>
      </c>
      <c r="B715" s="34">
        <f>+'Key Dates'!$B$6+9</f>
        <v>45372</v>
      </c>
      <c r="C715" s="45" t="s">
        <v>729</v>
      </c>
      <c r="D715" s="35" t="s">
        <v>562</v>
      </c>
      <c r="E715" s="2" t="s">
        <v>17</v>
      </c>
      <c r="F715" s="2" t="s">
        <v>34</v>
      </c>
    </row>
    <row r="716" spans="1:6" ht="110.25" x14ac:dyDescent="0.25">
      <c r="A716" s="34">
        <f>+'Key Dates'!$B$6+7</f>
        <v>45370</v>
      </c>
      <c r="B716" s="34">
        <f>+'Key Dates'!$B$6+9</f>
        <v>45372</v>
      </c>
      <c r="C716" s="45" t="s">
        <v>729</v>
      </c>
      <c r="D716" s="35" t="s">
        <v>562</v>
      </c>
      <c r="E716" s="2" t="s">
        <v>18</v>
      </c>
      <c r="F716" s="2" t="s">
        <v>34</v>
      </c>
    </row>
    <row r="717" spans="1:6" ht="110.25" x14ac:dyDescent="0.25">
      <c r="A717" s="34">
        <f>+'Key Dates'!$B$6+7</f>
        <v>45370</v>
      </c>
      <c r="B717" s="34">
        <f>+'Key Dates'!$B$6+C5170</f>
        <v>45363</v>
      </c>
      <c r="C717" s="45" t="s">
        <v>729</v>
      </c>
      <c r="D717" s="35" t="s">
        <v>562</v>
      </c>
      <c r="E717" s="2" t="s">
        <v>30</v>
      </c>
      <c r="F717" s="2" t="s">
        <v>34</v>
      </c>
    </row>
    <row r="718" spans="1:6" ht="78.75" x14ac:dyDescent="0.25">
      <c r="A718" s="34">
        <f>+'Key Dates'!$B$37-20</f>
        <v>45371</v>
      </c>
      <c r="B718" s="34">
        <f>+'Key Dates'!$B$37-20</f>
        <v>45371</v>
      </c>
      <c r="C718" s="44" t="s">
        <v>330</v>
      </c>
      <c r="D718" s="27" t="s">
        <v>73</v>
      </c>
      <c r="E718" s="2" t="s">
        <v>201</v>
      </c>
      <c r="F718" s="2" t="s">
        <v>210</v>
      </c>
    </row>
    <row r="719" spans="1:6" ht="157.5" x14ac:dyDescent="0.25">
      <c r="A719" s="34">
        <f>+'Key Dates'!$B$6+8</f>
        <v>45371</v>
      </c>
      <c r="B719" s="34">
        <f>+'Key Dates'!$B$6+10</f>
        <v>45373</v>
      </c>
      <c r="C719" s="45" t="s">
        <v>730</v>
      </c>
      <c r="D719" s="35" t="s">
        <v>381</v>
      </c>
      <c r="E719" s="2" t="s">
        <v>17</v>
      </c>
      <c r="F719" s="2" t="s">
        <v>34</v>
      </c>
    </row>
    <row r="720" spans="1:6" ht="157.5" x14ac:dyDescent="0.25">
      <c r="A720" s="34">
        <f>+'Key Dates'!$B$6+8</f>
        <v>45371</v>
      </c>
      <c r="B720" s="34">
        <f>+'Key Dates'!$B$6+10</f>
        <v>45373</v>
      </c>
      <c r="C720" s="45" t="s">
        <v>730</v>
      </c>
      <c r="D720" s="35" t="s">
        <v>381</v>
      </c>
      <c r="E720" s="2" t="s">
        <v>18</v>
      </c>
      <c r="F720" s="2" t="s">
        <v>34</v>
      </c>
    </row>
    <row r="721" spans="1:6" ht="157.5" x14ac:dyDescent="0.25">
      <c r="A721" s="34">
        <f>+'Key Dates'!$B$6+8</f>
        <v>45371</v>
      </c>
      <c r="B721" s="34">
        <f>+'Key Dates'!$B$6+10</f>
        <v>45373</v>
      </c>
      <c r="C721" s="45" t="s">
        <v>730</v>
      </c>
      <c r="D721" s="35" t="s">
        <v>381</v>
      </c>
      <c r="E721" s="2" t="s">
        <v>30</v>
      </c>
      <c r="F721" s="2" t="s">
        <v>34</v>
      </c>
    </row>
    <row r="722" spans="1:6" ht="47.25" x14ac:dyDescent="0.25">
      <c r="A722" s="34">
        <f>+'Key Dates'!$B$6+8</f>
        <v>45371</v>
      </c>
      <c r="B722" s="34">
        <f>+'Key Dates'!$B$6+20</f>
        <v>45383</v>
      </c>
      <c r="C722" s="45" t="s">
        <v>731</v>
      </c>
      <c r="D722" s="27" t="s">
        <v>94</v>
      </c>
      <c r="E722" s="2" t="s">
        <v>17</v>
      </c>
      <c r="F722" s="2" t="s">
        <v>34</v>
      </c>
    </row>
    <row r="723" spans="1:6" ht="47.25" x14ac:dyDescent="0.25">
      <c r="A723" s="34">
        <f>+'Key Dates'!$B$6+8</f>
        <v>45371</v>
      </c>
      <c r="B723" s="34">
        <f>+'Key Dates'!$B$6+20</f>
        <v>45383</v>
      </c>
      <c r="C723" s="45" t="s">
        <v>731</v>
      </c>
      <c r="D723" s="27" t="s">
        <v>94</v>
      </c>
      <c r="E723" s="2" t="s">
        <v>18</v>
      </c>
      <c r="F723" s="2" t="s">
        <v>34</v>
      </c>
    </row>
    <row r="724" spans="1:6" ht="47.25" x14ac:dyDescent="0.25">
      <c r="A724" s="34">
        <f>+'Key Dates'!$B$6+8</f>
        <v>45371</v>
      </c>
      <c r="B724" s="34">
        <f>+'Key Dates'!$B$6+20</f>
        <v>45383</v>
      </c>
      <c r="C724" s="45" t="s">
        <v>731</v>
      </c>
      <c r="D724" s="27" t="s">
        <v>94</v>
      </c>
      <c r="E724" s="2" t="s">
        <v>30</v>
      </c>
      <c r="F724" s="2" t="s">
        <v>34</v>
      </c>
    </row>
    <row r="725" spans="1:6" ht="102" x14ac:dyDescent="0.25">
      <c r="A725" s="34">
        <f>+'Key Dates'!$B$6+8</f>
        <v>45371</v>
      </c>
      <c r="B725" s="34">
        <f>+'Key Dates'!$B$6+20</f>
        <v>45383</v>
      </c>
      <c r="C725" s="45" t="s">
        <v>732</v>
      </c>
      <c r="D725" s="35" t="s">
        <v>382</v>
      </c>
      <c r="E725" s="36" t="s">
        <v>17</v>
      </c>
      <c r="F725" s="36" t="s">
        <v>203</v>
      </c>
    </row>
    <row r="726" spans="1:6" ht="102" x14ac:dyDescent="0.25">
      <c r="A726" s="34">
        <f>+'Key Dates'!$B$6+8</f>
        <v>45371</v>
      </c>
      <c r="B726" s="34">
        <f>+'Key Dates'!$B$6+20</f>
        <v>45383</v>
      </c>
      <c r="C726" s="45" t="s">
        <v>732</v>
      </c>
      <c r="D726" s="35" t="s">
        <v>382</v>
      </c>
      <c r="E726" s="36" t="s">
        <v>18</v>
      </c>
      <c r="F726" s="36" t="s">
        <v>203</v>
      </c>
    </row>
    <row r="727" spans="1:6" ht="102" x14ac:dyDescent="0.25">
      <c r="A727" s="34">
        <f>+'Key Dates'!$B$6+8</f>
        <v>45371</v>
      </c>
      <c r="B727" s="34">
        <f>+'Key Dates'!$B$6+20</f>
        <v>45383</v>
      </c>
      <c r="C727" s="45" t="s">
        <v>732</v>
      </c>
      <c r="D727" s="35" t="s">
        <v>382</v>
      </c>
      <c r="E727" s="36" t="s">
        <v>30</v>
      </c>
      <c r="F727" s="36" t="s">
        <v>203</v>
      </c>
    </row>
    <row r="728" spans="1:6" ht="78.75" x14ac:dyDescent="0.25">
      <c r="A728" s="34">
        <f>+'Key Dates'!$B$6+10</f>
        <v>45373</v>
      </c>
      <c r="B728" s="34">
        <f>+'Key Dates'!$B$6+10</f>
        <v>45373</v>
      </c>
      <c r="C728" s="45" t="s">
        <v>613</v>
      </c>
      <c r="D728" s="27" t="s">
        <v>95</v>
      </c>
      <c r="E728" s="2" t="s">
        <v>17</v>
      </c>
      <c r="F728" s="2" t="s">
        <v>210</v>
      </c>
    </row>
    <row r="729" spans="1:6" ht="78.75" x14ac:dyDescent="0.25">
      <c r="A729" s="34">
        <f>+'Key Dates'!$B$6+10</f>
        <v>45373</v>
      </c>
      <c r="B729" s="34">
        <f>+'Key Dates'!$B$6+10</f>
        <v>45373</v>
      </c>
      <c r="C729" s="45" t="s">
        <v>613</v>
      </c>
      <c r="D729" s="27" t="s">
        <v>95</v>
      </c>
      <c r="E729" s="2" t="s">
        <v>38</v>
      </c>
      <c r="F729" s="2" t="s">
        <v>210</v>
      </c>
    </row>
    <row r="730" spans="1:6" ht="63" x14ac:dyDescent="0.25">
      <c r="A730" s="34">
        <f>+'Key Dates'!$B$42-60</f>
        <v>45373</v>
      </c>
      <c r="B730" s="34">
        <f>+'Key Dates'!$B$42-1</f>
        <v>45432</v>
      </c>
      <c r="C730" s="44" t="s">
        <v>733</v>
      </c>
      <c r="D730" s="27" t="s">
        <v>96</v>
      </c>
      <c r="E730" s="2" t="s">
        <v>17</v>
      </c>
      <c r="F730" s="2" t="s">
        <v>26</v>
      </c>
    </row>
    <row r="731" spans="1:6" ht="63" x14ac:dyDescent="0.25">
      <c r="A731" s="34">
        <f>+'Key Dates'!$B$42-60</f>
        <v>45373</v>
      </c>
      <c r="B731" s="34">
        <f>+'Key Dates'!$B$42-1</f>
        <v>45432</v>
      </c>
      <c r="C731" s="44" t="s">
        <v>733</v>
      </c>
      <c r="D731" s="27" t="s">
        <v>96</v>
      </c>
      <c r="E731" s="2" t="s">
        <v>18</v>
      </c>
      <c r="F731" s="2" t="s">
        <v>26</v>
      </c>
    </row>
    <row r="732" spans="1:6" ht="78.75" x14ac:dyDescent="0.25">
      <c r="A732" s="34">
        <f>+'Key Dates'!$B$38-49</f>
        <v>45377</v>
      </c>
      <c r="B732" s="34">
        <f>+'Key Dates'!$B$38-3</f>
        <v>45423</v>
      </c>
      <c r="C732" s="45" t="s">
        <v>734</v>
      </c>
      <c r="D732" s="27" t="s">
        <v>79</v>
      </c>
      <c r="E732" s="2" t="s">
        <v>202</v>
      </c>
      <c r="F732" s="2" t="s">
        <v>51</v>
      </c>
    </row>
    <row r="733" spans="1:6" ht="94.5" x14ac:dyDescent="0.25">
      <c r="A733" s="34">
        <f>+'Key Dates'!$B$38-47</f>
        <v>45379</v>
      </c>
      <c r="B733" s="34">
        <f>+'Key Dates'!$B$38-47</f>
        <v>45379</v>
      </c>
      <c r="C733" s="45" t="s">
        <v>735</v>
      </c>
      <c r="D733" s="35" t="s">
        <v>341</v>
      </c>
      <c r="E733" s="36" t="s">
        <v>202</v>
      </c>
      <c r="F733" s="36" t="s">
        <v>585</v>
      </c>
    </row>
    <row r="734" spans="1:6" ht="78.75" x14ac:dyDescent="0.25">
      <c r="A734" s="34">
        <f>+'Key Dates'!$B$38-45</f>
        <v>45381</v>
      </c>
      <c r="B734" s="34">
        <f>+'Key Dates'!$B$38</f>
        <v>45426</v>
      </c>
      <c r="C734" s="44" t="s">
        <v>736</v>
      </c>
      <c r="D734" s="27" t="s">
        <v>61</v>
      </c>
      <c r="E734" s="2" t="s">
        <v>202</v>
      </c>
      <c r="F734" s="2" t="s">
        <v>210</v>
      </c>
    </row>
    <row r="735" spans="1:6" ht="94.5" x14ac:dyDescent="0.25">
      <c r="A735" s="34">
        <f>+'Key Dates'!$B$38-42</f>
        <v>45384</v>
      </c>
      <c r="B735" s="34">
        <f>+'Key Dates'!$B$38-1</f>
        <v>45425</v>
      </c>
      <c r="C735" s="44" t="s">
        <v>737</v>
      </c>
      <c r="D735" s="27" t="s">
        <v>50</v>
      </c>
      <c r="E735" s="2" t="s">
        <v>202</v>
      </c>
      <c r="F735" s="2" t="s">
        <v>51</v>
      </c>
    </row>
    <row r="736" spans="1:6" ht="157.5" x14ac:dyDescent="0.25">
      <c r="A736" s="34">
        <f>+'Key Dates'!$B$38-35</f>
        <v>45391</v>
      </c>
      <c r="B736" s="34">
        <f>+'Key Dates'!$B$38-1</f>
        <v>45425</v>
      </c>
      <c r="C736" s="44" t="s">
        <v>541</v>
      </c>
      <c r="D736" s="27" t="s">
        <v>74</v>
      </c>
      <c r="E736" s="2" t="s">
        <v>202</v>
      </c>
      <c r="F736" s="2" t="s">
        <v>208</v>
      </c>
    </row>
    <row r="737" spans="1:6" ht="204" x14ac:dyDescent="0.25">
      <c r="A737" s="34">
        <f>+'Key Dates'!$B$37</f>
        <v>45391</v>
      </c>
      <c r="B737" s="34">
        <f>+'Key Dates'!$B$37</f>
        <v>45391</v>
      </c>
      <c r="C737" s="47" t="s">
        <v>738</v>
      </c>
      <c r="D737" s="37" t="s">
        <v>198</v>
      </c>
      <c r="E737" s="38" t="s">
        <v>201</v>
      </c>
      <c r="F737" s="38" t="s">
        <v>24</v>
      </c>
    </row>
    <row r="738" spans="1:6" ht="204" x14ac:dyDescent="0.25">
      <c r="A738" s="34">
        <f>+'Key Dates'!$B$37</f>
        <v>45391</v>
      </c>
      <c r="B738" s="34">
        <f>+'Key Dates'!$B$37</f>
        <v>45391</v>
      </c>
      <c r="C738" s="47" t="s">
        <v>739</v>
      </c>
      <c r="D738" s="37" t="s">
        <v>552</v>
      </c>
      <c r="E738" s="38" t="s">
        <v>201</v>
      </c>
      <c r="F738" s="38" t="s">
        <v>24</v>
      </c>
    </row>
    <row r="739" spans="1:6" ht="141.75" x14ac:dyDescent="0.25">
      <c r="A739" s="34">
        <f>+'Key Dates'!$B$37</f>
        <v>45391</v>
      </c>
      <c r="B739" s="34">
        <f>+'Key Dates'!$B$37</f>
        <v>45391</v>
      </c>
      <c r="C739" s="47" t="s">
        <v>740</v>
      </c>
      <c r="D739" s="37" t="s">
        <v>553</v>
      </c>
      <c r="E739" s="38" t="s">
        <v>201</v>
      </c>
      <c r="F739" s="38" t="s">
        <v>24</v>
      </c>
    </row>
    <row r="740" spans="1:6" ht="94.5" x14ac:dyDescent="0.25">
      <c r="A740" s="34">
        <f>+'Key Dates'!$B$37</f>
        <v>45391</v>
      </c>
      <c r="B740" s="34">
        <f>+'Key Dates'!$B$37</f>
        <v>45391</v>
      </c>
      <c r="C740" s="47" t="s">
        <v>741</v>
      </c>
      <c r="D740" s="37" t="s">
        <v>200</v>
      </c>
      <c r="E740" s="38" t="s">
        <v>199</v>
      </c>
      <c r="F740" s="38" t="s">
        <v>24</v>
      </c>
    </row>
    <row r="741" spans="1:6" ht="126" x14ac:dyDescent="0.25">
      <c r="A741" s="34">
        <f>+'Key Dates'!$B$37</f>
        <v>45391</v>
      </c>
      <c r="B741" s="34">
        <f>+'Key Dates'!$B$37</f>
        <v>45391</v>
      </c>
      <c r="C741" s="47" t="s">
        <v>742</v>
      </c>
      <c r="D741" s="37" t="s">
        <v>554</v>
      </c>
      <c r="E741" s="38" t="s">
        <v>201</v>
      </c>
      <c r="F741" s="38" t="s">
        <v>24</v>
      </c>
    </row>
    <row r="742" spans="1:6" ht="157.5" x14ac:dyDescent="0.25">
      <c r="A742" s="34">
        <f>+'Key Dates'!$B$6+30</f>
        <v>45393</v>
      </c>
      <c r="B742" s="34">
        <f>+'Key Dates'!$B$6+30</f>
        <v>45393</v>
      </c>
      <c r="C742" s="45" t="s">
        <v>641</v>
      </c>
      <c r="D742" s="35" t="s">
        <v>384</v>
      </c>
      <c r="E742" s="2" t="s">
        <v>17</v>
      </c>
      <c r="F742" s="2" t="s">
        <v>26</v>
      </c>
    </row>
    <row r="743" spans="1:6" ht="157.5" x14ac:dyDescent="0.25">
      <c r="A743" s="34">
        <f>+'Key Dates'!$B$6+30</f>
        <v>45393</v>
      </c>
      <c r="B743" s="34">
        <f>+'Key Dates'!$B$6+30</f>
        <v>45393</v>
      </c>
      <c r="C743" s="45" t="s">
        <v>641</v>
      </c>
      <c r="D743" s="35" t="s">
        <v>384</v>
      </c>
      <c r="E743" s="2" t="s">
        <v>18</v>
      </c>
      <c r="F743" s="2" t="s">
        <v>26</v>
      </c>
    </row>
    <row r="744" spans="1:6" ht="157.5" x14ac:dyDescent="0.25">
      <c r="A744" s="34">
        <f>+'Key Dates'!$B$6+30</f>
        <v>45393</v>
      </c>
      <c r="B744" s="34">
        <f>+'Key Dates'!$B$6+30</f>
        <v>45393</v>
      </c>
      <c r="C744" s="45" t="s">
        <v>641</v>
      </c>
      <c r="D744" s="35" t="s">
        <v>384</v>
      </c>
      <c r="E744" s="2" t="s">
        <v>30</v>
      </c>
      <c r="F744" s="2" t="s">
        <v>26</v>
      </c>
    </row>
    <row r="745" spans="1:6" ht="94.5" x14ac:dyDescent="0.25">
      <c r="A745" s="34">
        <f>+'Key Dates'!$B$37+3</f>
        <v>45394</v>
      </c>
      <c r="B745" s="34">
        <f>+'Key Dates'!$B$37+10</f>
        <v>45401</v>
      </c>
      <c r="C745" s="45" t="s">
        <v>614</v>
      </c>
      <c r="D745" s="35" t="s">
        <v>350</v>
      </c>
      <c r="E745" s="36" t="s">
        <v>201</v>
      </c>
      <c r="F745" s="36" t="s">
        <v>34</v>
      </c>
    </row>
    <row r="746" spans="1:6" ht="78.75" x14ac:dyDescent="0.25">
      <c r="A746" s="34">
        <v>45397</v>
      </c>
      <c r="B746" s="34">
        <v>45397</v>
      </c>
      <c r="C746" s="44" t="s">
        <v>385</v>
      </c>
      <c r="D746" s="27" t="s">
        <v>97</v>
      </c>
      <c r="E746" s="2" t="s">
        <v>17</v>
      </c>
      <c r="F746" s="2" t="s">
        <v>24</v>
      </c>
    </row>
    <row r="747" spans="1:6" ht="78.75" x14ac:dyDescent="0.25">
      <c r="A747" s="34">
        <v>45397</v>
      </c>
      <c r="B747" s="34">
        <v>45397</v>
      </c>
      <c r="C747" s="44" t="s">
        <v>385</v>
      </c>
      <c r="D747" s="27" t="s">
        <v>97</v>
      </c>
      <c r="E747" s="2" t="s">
        <v>18</v>
      </c>
      <c r="F747" s="2" t="s">
        <v>24</v>
      </c>
    </row>
    <row r="748" spans="1:6" ht="78.75" x14ac:dyDescent="0.25">
      <c r="A748" s="34">
        <v>45397</v>
      </c>
      <c r="B748" s="34">
        <v>45397</v>
      </c>
      <c r="C748" s="44" t="s">
        <v>385</v>
      </c>
      <c r="D748" s="27" t="s">
        <v>97</v>
      </c>
      <c r="E748" s="2" t="s">
        <v>20</v>
      </c>
      <c r="F748" s="2" t="s">
        <v>24</v>
      </c>
    </row>
    <row r="749" spans="1:6" ht="47.25" x14ac:dyDescent="0.25">
      <c r="A749" s="34">
        <v>45397</v>
      </c>
      <c r="B749" s="34">
        <v>45397</v>
      </c>
      <c r="C749" s="44" t="s">
        <v>386</v>
      </c>
      <c r="D749" s="27" t="s">
        <v>98</v>
      </c>
      <c r="E749" s="2" t="s">
        <v>17</v>
      </c>
      <c r="F749" s="2" t="s">
        <v>26</v>
      </c>
    </row>
    <row r="750" spans="1:6" ht="47.25" x14ac:dyDescent="0.25">
      <c r="A750" s="34">
        <v>45397</v>
      </c>
      <c r="B750" s="34">
        <v>45397</v>
      </c>
      <c r="C750" s="44" t="s">
        <v>386</v>
      </c>
      <c r="D750" s="27" t="s">
        <v>98</v>
      </c>
      <c r="E750" s="2" t="s">
        <v>18</v>
      </c>
      <c r="F750" s="2" t="s">
        <v>26</v>
      </c>
    </row>
    <row r="751" spans="1:6" ht="51" x14ac:dyDescent="0.25">
      <c r="A751" s="34">
        <v>45397</v>
      </c>
      <c r="B751" s="34">
        <v>45397</v>
      </c>
      <c r="C751" s="44" t="s">
        <v>386</v>
      </c>
      <c r="D751" s="27" t="s">
        <v>98</v>
      </c>
      <c r="E751" s="2" t="s">
        <v>23</v>
      </c>
      <c r="F751" s="2" t="s">
        <v>26</v>
      </c>
    </row>
    <row r="752" spans="1:6" ht="76.5" x14ac:dyDescent="0.25">
      <c r="A752" s="34">
        <f>+'Key Dates'!$B$38-25</f>
        <v>45401</v>
      </c>
      <c r="B752" s="34">
        <f>+'Key Dates'!$B$38-25</f>
        <v>45401</v>
      </c>
      <c r="C752" s="44" t="s">
        <v>315</v>
      </c>
      <c r="D752" s="27" t="s">
        <v>67</v>
      </c>
      <c r="E752" s="2" t="s">
        <v>202</v>
      </c>
      <c r="F752" s="2" t="s">
        <v>68</v>
      </c>
    </row>
    <row r="753" spans="1:6" ht="76.5" x14ac:dyDescent="0.25">
      <c r="A753" s="34">
        <f>+'Key Dates'!$B$38-25</f>
        <v>45401</v>
      </c>
      <c r="B753" s="34">
        <f>+'Key Dates'!$B$38-25</f>
        <v>45401</v>
      </c>
      <c r="C753" s="44" t="s">
        <v>316</v>
      </c>
      <c r="D753" s="27" t="s">
        <v>69</v>
      </c>
      <c r="E753" s="2" t="s">
        <v>202</v>
      </c>
      <c r="F753" s="2" t="s">
        <v>31</v>
      </c>
    </row>
    <row r="754" spans="1:6" ht="76.5" x14ac:dyDescent="0.25">
      <c r="A754" s="34">
        <f>+'Key Dates'!$B$38-21</f>
        <v>45405</v>
      </c>
      <c r="B754" s="34">
        <f>+'Key Dates'!$B$38-21</f>
        <v>45405</v>
      </c>
      <c r="C754" s="44" t="s">
        <v>533</v>
      </c>
      <c r="D754" s="27" t="s">
        <v>72</v>
      </c>
      <c r="E754" s="2" t="s">
        <v>202</v>
      </c>
      <c r="F754" s="2" t="s">
        <v>210</v>
      </c>
    </row>
    <row r="755" spans="1:6" ht="94.5" x14ac:dyDescent="0.25">
      <c r="A755" s="34">
        <f>+'Key Dates'!$B$7-112</f>
        <v>45405</v>
      </c>
      <c r="B755" s="34">
        <f>+'Key Dates'!$B$7-112</f>
        <v>45405</v>
      </c>
      <c r="C755" s="44" t="s">
        <v>387</v>
      </c>
      <c r="D755" s="27" t="s">
        <v>99</v>
      </c>
      <c r="E755" s="2" t="s">
        <v>17</v>
      </c>
      <c r="F755" s="2" t="s">
        <v>36</v>
      </c>
    </row>
    <row r="756" spans="1:6" ht="94.5" x14ac:dyDescent="0.25">
      <c r="A756" s="34">
        <f>+'Key Dates'!$B$7-112</f>
        <v>45405</v>
      </c>
      <c r="B756" s="34">
        <f>+'Key Dates'!$B$7-112</f>
        <v>45405</v>
      </c>
      <c r="C756" s="44" t="s">
        <v>387</v>
      </c>
      <c r="D756" s="27" t="s">
        <v>99</v>
      </c>
      <c r="E756" s="2" t="s">
        <v>27</v>
      </c>
      <c r="F756" s="2" t="s">
        <v>36</v>
      </c>
    </row>
    <row r="757" spans="1:6" ht="94.5" x14ac:dyDescent="0.25">
      <c r="A757" s="34">
        <f>+'Key Dates'!$B$7-112</f>
        <v>45405</v>
      </c>
      <c r="B757" s="34">
        <f>+'Key Dates'!$B$7-112</f>
        <v>45405</v>
      </c>
      <c r="C757" s="44" t="s">
        <v>387</v>
      </c>
      <c r="D757" s="27" t="s">
        <v>99</v>
      </c>
      <c r="E757" s="2" t="s">
        <v>55</v>
      </c>
      <c r="F757" s="2" t="s">
        <v>36</v>
      </c>
    </row>
    <row r="758" spans="1:6" ht="94.5" x14ac:dyDescent="0.25">
      <c r="A758" s="34">
        <f>+'Key Dates'!$B$7-112</f>
        <v>45405</v>
      </c>
      <c r="B758" s="34">
        <f>+'Key Dates'!$B$7-112</f>
        <v>45405</v>
      </c>
      <c r="C758" s="44" t="s">
        <v>387</v>
      </c>
      <c r="D758" s="27" t="s">
        <v>99</v>
      </c>
      <c r="E758" s="2" t="s">
        <v>18</v>
      </c>
      <c r="F758" s="2" t="s">
        <v>36</v>
      </c>
    </row>
    <row r="759" spans="1:6" ht="110.25" x14ac:dyDescent="0.25">
      <c r="A759" s="34">
        <f>+'Key Dates'!$B$6+42</f>
        <v>45405</v>
      </c>
      <c r="B759" s="34">
        <f>+'Key Dates'!$B$6+42</f>
        <v>45405</v>
      </c>
      <c r="C759" s="45" t="s">
        <v>652</v>
      </c>
      <c r="D759" s="35" t="s">
        <v>389</v>
      </c>
      <c r="E759" s="36" t="s">
        <v>17</v>
      </c>
      <c r="F759" s="36" t="s">
        <v>210</v>
      </c>
    </row>
    <row r="760" spans="1:6" ht="110.25" x14ac:dyDescent="0.25">
      <c r="A760" s="34">
        <f>+'Key Dates'!$B$6+42</f>
        <v>45405</v>
      </c>
      <c r="B760" s="34">
        <f>+'Key Dates'!$B$6+42</f>
        <v>45405</v>
      </c>
      <c r="C760" s="45" t="s">
        <v>652</v>
      </c>
      <c r="D760" s="35" t="s">
        <v>389</v>
      </c>
      <c r="E760" s="36" t="s">
        <v>18</v>
      </c>
      <c r="F760" s="36" t="s">
        <v>210</v>
      </c>
    </row>
    <row r="761" spans="1:6" ht="110.25" x14ac:dyDescent="0.25">
      <c r="A761" s="34">
        <f>+'Key Dates'!$B$6+42</f>
        <v>45405</v>
      </c>
      <c r="B761" s="34">
        <f>+'Key Dates'!$B$6+42</f>
        <v>45405</v>
      </c>
      <c r="C761" s="45" t="s">
        <v>652</v>
      </c>
      <c r="D761" s="35" t="s">
        <v>389</v>
      </c>
      <c r="E761" s="36" t="s">
        <v>30</v>
      </c>
      <c r="F761" s="36" t="s">
        <v>210</v>
      </c>
    </row>
    <row r="762" spans="1:6" ht="114.75" x14ac:dyDescent="0.25">
      <c r="A762" s="34">
        <f>+'Key Dates'!$B$21</f>
        <v>45405</v>
      </c>
      <c r="B762" s="34">
        <f>+'Key Dates'!$B$22</f>
        <v>45408</v>
      </c>
      <c r="C762" s="44" t="s">
        <v>390</v>
      </c>
      <c r="D762" s="27" t="s">
        <v>563</v>
      </c>
      <c r="E762" s="2" t="s">
        <v>17</v>
      </c>
      <c r="F762" s="2" t="s">
        <v>213</v>
      </c>
    </row>
    <row r="763" spans="1:6" ht="114.75" x14ac:dyDescent="0.25">
      <c r="A763" s="34">
        <f>+'Key Dates'!$B$21</f>
        <v>45405</v>
      </c>
      <c r="B763" s="34">
        <f>+'Key Dates'!$B$22</f>
        <v>45408</v>
      </c>
      <c r="C763" s="44" t="s">
        <v>390</v>
      </c>
      <c r="D763" s="27" t="s">
        <v>563</v>
      </c>
      <c r="E763" s="2" t="s">
        <v>18</v>
      </c>
      <c r="F763" s="2" t="s">
        <v>213</v>
      </c>
    </row>
    <row r="764" spans="1:6" ht="114.75" x14ac:dyDescent="0.25">
      <c r="A764" s="34">
        <f>+'Key Dates'!$B$21</f>
        <v>45405</v>
      </c>
      <c r="B764" s="34">
        <f>+'Key Dates'!$B$22</f>
        <v>45408</v>
      </c>
      <c r="C764" s="44" t="s">
        <v>390</v>
      </c>
      <c r="D764" s="27" t="s">
        <v>563</v>
      </c>
      <c r="E764" s="2" t="s">
        <v>19</v>
      </c>
      <c r="F764" s="2" t="s">
        <v>213</v>
      </c>
    </row>
    <row r="765" spans="1:6" ht="114.75" x14ac:dyDescent="0.25">
      <c r="A765" s="34">
        <f>+'Key Dates'!$B$21</f>
        <v>45405</v>
      </c>
      <c r="B765" s="34">
        <f>+'Key Dates'!$B$22</f>
        <v>45408</v>
      </c>
      <c r="C765" s="44" t="s">
        <v>390</v>
      </c>
      <c r="D765" s="27" t="s">
        <v>563</v>
      </c>
      <c r="E765" s="2" t="s">
        <v>20</v>
      </c>
      <c r="F765" s="2" t="s">
        <v>213</v>
      </c>
    </row>
    <row r="766" spans="1:6" ht="114.75" x14ac:dyDescent="0.25">
      <c r="A766" s="34">
        <f>+'Key Dates'!$B$21</f>
        <v>45405</v>
      </c>
      <c r="B766" s="34">
        <f>+'Key Dates'!$B$22</f>
        <v>45408</v>
      </c>
      <c r="C766" s="44" t="s">
        <v>390</v>
      </c>
      <c r="D766" s="27" t="s">
        <v>563</v>
      </c>
      <c r="E766" s="2" t="s">
        <v>30</v>
      </c>
      <c r="F766" s="2" t="s">
        <v>213</v>
      </c>
    </row>
    <row r="767" spans="1:6" ht="114.75" x14ac:dyDescent="0.25">
      <c r="A767" s="34">
        <f>+'Key Dates'!$B$21</f>
        <v>45405</v>
      </c>
      <c r="B767" s="34">
        <f>+'Key Dates'!$B$22</f>
        <v>45408</v>
      </c>
      <c r="C767" s="44" t="s">
        <v>390</v>
      </c>
      <c r="D767" s="27" t="s">
        <v>563</v>
      </c>
      <c r="E767" s="2" t="s">
        <v>21</v>
      </c>
      <c r="F767" s="2" t="s">
        <v>213</v>
      </c>
    </row>
    <row r="768" spans="1:6" ht="94.5" x14ac:dyDescent="0.25">
      <c r="A768" s="34">
        <f>+'Key Dates'!$B$7-112</f>
        <v>45405</v>
      </c>
      <c r="B768" s="34">
        <f>+'Key Dates'!$B$7-102</f>
        <v>45415</v>
      </c>
      <c r="C768" s="44" t="s">
        <v>388</v>
      </c>
      <c r="D768" s="27" t="s">
        <v>99</v>
      </c>
      <c r="E768" s="2" t="s">
        <v>17</v>
      </c>
      <c r="F768" s="2" t="s">
        <v>36</v>
      </c>
    </row>
    <row r="769" spans="1:6" ht="94.5" x14ac:dyDescent="0.25">
      <c r="A769" s="34">
        <f>+'Key Dates'!$B$7-112</f>
        <v>45405</v>
      </c>
      <c r="B769" s="34">
        <f>+'Key Dates'!$B$7-102</f>
        <v>45415</v>
      </c>
      <c r="C769" s="44" t="s">
        <v>388</v>
      </c>
      <c r="D769" s="27" t="s">
        <v>99</v>
      </c>
      <c r="E769" s="2" t="s">
        <v>27</v>
      </c>
      <c r="F769" s="2" t="s">
        <v>36</v>
      </c>
    </row>
    <row r="770" spans="1:6" ht="94.5" x14ac:dyDescent="0.25">
      <c r="A770" s="34">
        <f>+'Key Dates'!$B$7-112</f>
        <v>45405</v>
      </c>
      <c r="B770" s="34">
        <f>+'Key Dates'!$B$7-102</f>
        <v>45415</v>
      </c>
      <c r="C770" s="44" t="s">
        <v>388</v>
      </c>
      <c r="D770" s="27" t="s">
        <v>99</v>
      </c>
      <c r="E770" s="2" t="s">
        <v>55</v>
      </c>
      <c r="F770" s="2" t="s">
        <v>36</v>
      </c>
    </row>
    <row r="771" spans="1:6" ht="94.5" x14ac:dyDescent="0.25">
      <c r="A771" s="34">
        <f>+'Key Dates'!$B$7-112</f>
        <v>45405</v>
      </c>
      <c r="B771" s="34">
        <f>+'Key Dates'!$B$7-102</f>
        <v>45415</v>
      </c>
      <c r="C771" s="44" t="s">
        <v>388</v>
      </c>
      <c r="D771" s="27" t="s">
        <v>99</v>
      </c>
      <c r="E771" s="2" t="s">
        <v>18</v>
      </c>
      <c r="F771" s="2" t="s">
        <v>36</v>
      </c>
    </row>
    <row r="772" spans="1:6" ht="94.5" x14ac:dyDescent="0.25">
      <c r="A772" s="34">
        <f>+'Key Dates'!$B$7-112</f>
        <v>45405</v>
      </c>
      <c r="B772" s="34">
        <f>+'Key Dates'!$B$7-102</f>
        <v>45415</v>
      </c>
      <c r="C772" s="44" t="s">
        <v>388</v>
      </c>
      <c r="D772" s="27" t="s">
        <v>99</v>
      </c>
      <c r="E772" s="2" t="s">
        <v>900</v>
      </c>
      <c r="F772" s="2" t="s">
        <v>36</v>
      </c>
    </row>
    <row r="773" spans="1:6" ht="94.5" x14ac:dyDescent="0.25">
      <c r="A773" s="34">
        <f>+'Key Dates'!$B$7-112</f>
        <v>45405</v>
      </c>
      <c r="B773" s="34">
        <f>+'Key Dates'!$B$7-102</f>
        <v>45415</v>
      </c>
      <c r="C773" s="44" t="s">
        <v>388</v>
      </c>
      <c r="D773" s="27" t="s">
        <v>99</v>
      </c>
      <c r="E773" s="2" t="s">
        <v>19</v>
      </c>
      <c r="F773" s="2" t="s">
        <v>36</v>
      </c>
    </row>
    <row r="774" spans="1:6" ht="94.5" x14ac:dyDescent="0.25">
      <c r="A774" s="34">
        <f>+'Key Dates'!$B$7-112</f>
        <v>45405</v>
      </c>
      <c r="B774" s="34">
        <f>+'Key Dates'!$B$7-102</f>
        <v>45415</v>
      </c>
      <c r="C774" s="44" t="s">
        <v>388</v>
      </c>
      <c r="D774" s="27" t="s">
        <v>99</v>
      </c>
      <c r="E774" s="2" t="s">
        <v>20</v>
      </c>
      <c r="F774" s="2" t="s">
        <v>36</v>
      </c>
    </row>
    <row r="775" spans="1:6" ht="94.5" x14ac:dyDescent="0.25">
      <c r="A775" s="34">
        <f>+'Key Dates'!$B$7-112</f>
        <v>45405</v>
      </c>
      <c r="B775" s="34">
        <f>+'Key Dates'!$B$7-102</f>
        <v>45415</v>
      </c>
      <c r="C775" s="44" t="s">
        <v>388</v>
      </c>
      <c r="D775" s="27" t="s">
        <v>99</v>
      </c>
      <c r="E775" s="2" t="s">
        <v>30</v>
      </c>
      <c r="F775" s="2" t="s">
        <v>36</v>
      </c>
    </row>
    <row r="776" spans="1:6" ht="94.5" x14ac:dyDescent="0.25">
      <c r="A776" s="34">
        <f>+'Key Dates'!$B$7-112</f>
        <v>45405</v>
      </c>
      <c r="B776" s="34">
        <f>+'Key Dates'!$B$7-102</f>
        <v>45415</v>
      </c>
      <c r="C776" s="44" t="s">
        <v>388</v>
      </c>
      <c r="D776" s="27" t="s">
        <v>99</v>
      </c>
      <c r="E776" s="2" t="s">
        <v>21</v>
      </c>
      <c r="F776" s="2" t="s">
        <v>36</v>
      </c>
    </row>
    <row r="777" spans="1:6" ht="63" x14ac:dyDescent="0.25">
      <c r="A777" s="34">
        <f>+'Key Dates'!$B$6+42</f>
        <v>45405</v>
      </c>
      <c r="B777" s="34">
        <f>+'Key Dates'!$B$6+70</f>
        <v>45433</v>
      </c>
      <c r="C777" s="45" t="s">
        <v>743</v>
      </c>
      <c r="D777" s="27" t="s">
        <v>37</v>
      </c>
      <c r="E777" s="2" t="s">
        <v>17</v>
      </c>
      <c r="F777" s="2" t="s">
        <v>208</v>
      </c>
    </row>
    <row r="778" spans="1:6" ht="63" x14ac:dyDescent="0.25">
      <c r="A778" s="34">
        <f>+'Key Dates'!$B$6+42</f>
        <v>45405</v>
      </c>
      <c r="B778" s="34">
        <f>+'Key Dates'!$B$6+70</f>
        <v>45433</v>
      </c>
      <c r="C778" s="45" t="s">
        <v>743</v>
      </c>
      <c r="D778" s="27" t="s">
        <v>37</v>
      </c>
      <c r="E778" s="2" t="s">
        <v>18</v>
      </c>
      <c r="F778" s="2" t="s">
        <v>208</v>
      </c>
    </row>
    <row r="779" spans="1:6" ht="63" x14ac:dyDescent="0.25">
      <c r="A779" s="34">
        <f>+'Key Dates'!$B$6+42</f>
        <v>45405</v>
      </c>
      <c r="B779" s="34">
        <f>+'Key Dates'!$B$6+70</f>
        <v>45433</v>
      </c>
      <c r="C779" s="45" t="s">
        <v>743</v>
      </c>
      <c r="D779" s="27" t="s">
        <v>37</v>
      </c>
      <c r="E779" s="2" t="s">
        <v>30</v>
      </c>
      <c r="F779" s="2" t="s">
        <v>208</v>
      </c>
    </row>
    <row r="780" spans="1:6" ht="78.75" x14ac:dyDescent="0.25">
      <c r="A780" s="34">
        <f>+'Key Dates'!$B$38-20</f>
        <v>45406</v>
      </c>
      <c r="B780" s="34">
        <f>+'Key Dates'!$B$38-20</f>
        <v>45406</v>
      </c>
      <c r="C780" s="44" t="s">
        <v>331</v>
      </c>
      <c r="D780" s="27" t="s">
        <v>73</v>
      </c>
      <c r="E780" s="2" t="s">
        <v>202</v>
      </c>
      <c r="F780" s="2" t="s">
        <v>210</v>
      </c>
    </row>
    <row r="781" spans="1:6" ht="78.75" x14ac:dyDescent="0.25">
      <c r="A781" s="34">
        <v>45412</v>
      </c>
      <c r="B781" s="34">
        <v>45412</v>
      </c>
      <c r="C781" s="44" t="s">
        <v>744</v>
      </c>
      <c r="D781" s="27" t="s">
        <v>101</v>
      </c>
      <c r="E781" s="2" t="s">
        <v>17</v>
      </c>
      <c r="F781" s="2" t="s">
        <v>51</v>
      </c>
    </row>
    <row r="782" spans="1:6" ht="78.75" x14ac:dyDescent="0.25">
      <c r="A782" s="34">
        <v>45412</v>
      </c>
      <c r="B782" s="34">
        <v>45412</v>
      </c>
      <c r="C782" s="44" t="s">
        <v>744</v>
      </c>
      <c r="D782" s="27" t="s">
        <v>101</v>
      </c>
      <c r="E782" s="2" t="s">
        <v>18</v>
      </c>
      <c r="F782" s="2" t="s">
        <v>51</v>
      </c>
    </row>
    <row r="783" spans="1:6" ht="78.75" x14ac:dyDescent="0.25">
      <c r="A783" s="34">
        <v>45412</v>
      </c>
      <c r="B783" s="34">
        <v>45412</v>
      </c>
      <c r="C783" s="44" t="s">
        <v>744</v>
      </c>
      <c r="D783" s="27" t="s">
        <v>101</v>
      </c>
      <c r="E783" s="2" t="s">
        <v>19</v>
      </c>
      <c r="F783" s="2" t="s">
        <v>51</v>
      </c>
    </row>
    <row r="784" spans="1:6" ht="78.75" x14ac:dyDescent="0.25">
      <c r="A784" s="34">
        <v>45412</v>
      </c>
      <c r="B784" s="34">
        <v>45412</v>
      </c>
      <c r="C784" s="44" t="s">
        <v>744</v>
      </c>
      <c r="D784" s="27" t="s">
        <v>101</v>
      </c>
      <c r="E784" s="2" t="s">
        <v>20</v>
      </c>
      <c r="F784" s="2" t="s">
        <v>51</v>
      </c>
    </row>
    <row r="785" spans="1:6" ht="78.75" x14ac:dyDescent="0.25">
      <c r="A785" s="34">
        <v>45412</v>
      </c>
      <c r="B785" s="34">
        <v>45412</v>
      </c>
      <c r="C785" s="44" t="s">
        <v>744</v>
      </c>
      <c r="D785" s="27" t="s">
        <v>101</v>
      </c>
      <c r="E785" s="2" t="s">
        <v>30</v>
      </c>
      <c r="F785" s="2" t="s">
        <v>51</v>
      </c>
    </row>
    <row r="786" spans="1:6" ht="78.75" x14ac:dyDescent="0.25">
      <c r="A786" s="34">
        <v>45412</v>
      </c>
      <c r="B786" s="34">
        <v>45412</v>
      </c>
      <c r="C786" s="44" t="s">
        <v>744</v>
      </c>
      <c r="D786" s="27" t="s">
        <v>101</v>
      </c>
      <c r="E786" s="2" t="s">
        <v>21</v>
      </c>
      <c r="F786" s="2" t="s">
        <v>51</v>
      </c>
    </row>
    <row r="787" spans="1:6" ht="126" x14ac:dyDescent="0.25">
      <c r="A787" s="34">
        <v>45413</v>
      </c>
      <c r="B787" s="34">
        <v>45413</v>
      </c>
      <c r="C787" s="44" t="s">
        <v>281</v>
      </c>
      <c r="D787" s="27" t="s">
        <v>100</v>
      </c>
      <c r="E787" s="2" t="s">
        <v>17</v>
      </c>
      <c r="F787" s="2" t="s">
        <v>49</v>
      </c>
    </row>
    <row r="788" spans="1:6" ht="126" x14ac:dyDescent="0.25">
      <c r="A788" s="34">
        <v>45413</v>
      </c>
      <c r="B788" s="34">
        <v>45413</v>
      </c>
      <c r="C788" s="44" t="s">
        <v>281</v>
      </c>
      <c r="D788" s="27" t="s">
        <v>100</v>
      </c>
      <c r="E788" s="2" t="s">
        <v>55</v>
      </c>
      <c r="F788" s="2" t="s">
        <v>49</v>
      </c>
    </row>
    <row r="789" spans="1:6" ht="126" x14ac:dyDescent="0.25">
      <c r="A789" s="34">
        <v>45413</v>
      </c>
      <c r="B789" s="34">
        <v>45413</v>
      </c>
      <c r="C789" s="44" t="s">
        <v>281</v>
      </c>
      <c r="D789" s="27" t="s">
        <v>100</v>
      </c>
      <c r="E789" s="2" t="s">
        <v>18</v>
      </c>
      <c r="F789" s="2" t="s">
        <v>49</v>
      </c>
    </row>
    <row r="790" spans="1:6" ht="126" x14ac:dyDescent="0.25">
      <c r="A790" s="34">
        <v>45413</v>
      </c>
      <c r="B790" s="34">
        <v>45413</v>
      </c>
      <c r="C790" s="44" t="s">
        <v>281</v>
      </c>
      <c r="D790" s="27" t="s">
        <v>100</v>
      </c>
      <c r="E790" s="2" t="s">
        <v>900</v>
      </c>
      <c r="F790" s="2" t="s">
        <v>49</v>
      </c>
    </row>
    <row r="791" spans="1:6" ht="126" x14ac:dyDescent="0.25">
      <c r="A791" s="34">
        <v>45413</v>
      </c>
      <c r="B791" s="34">
        <v>45413</v>
      </c>
      <c r="C791" s="44" t="s">
        <v>281</v>
      </c>
      <c r="D791" s="27" t="s">
        <v>100</v>
      </c>
      <c r="E791" s="2" t="s">
        <v>19</v>
      </c>
      <c r="F791" s="2" t="s">
        <v>49</v>
      </c>
    </row>
    <row r="792" spans="1:6" ht="126" x14ac:dyDescent="0.25">
      <c r="A792" s="34">
        <v>45413</v>
      </c>
      <c r="B792" s="34">
        <v>45413</v>
      </c>
      <c r="C792" s="44" t="s">
        <v>281</v>
      </c>
      <c r="D792" s="27" t="s">
        <v>100</v>
      </c>
      <c r="E792" s="2" t="s">
        <v>20</v>
      </c>
      <c r="F792" s="2" t="s">
        <v>49</v>
      </c>
    </row>
    <row r="793" spans="1:6" ht="126" x14ac:dyDescent="0.25">
      <c r="A793" s="34">
        <v>45413</v>
      </c>
      <c r="B793" s="34">
        <v>45413</v>
      </c>
      <c r="C793" s="44" t="s">
        <v>281</v>
      </c>
      <c r="D793" s="27" t="s">
        <v>100</v>
      </c>
      <c r="E793" s="2" t="s">
        <v>30</v>
      </c>
      <c r="F793" s="2" t="s">
        <v>49</v>
      </c>
    </row>
    <row r="794" spans="1:6" ht="126" x14ac:dyDescent="0.25">
      <c r="A794" s="34">
        <v>45413</v>
      </c>
      <c r="B794" s="34">
        <v>45413</v>
      </c>
      <c r="C794" s="44" t="s">
        <v>281</v>
      </c>
      <c r="D794" s="27" t="s">
        <v>100</v>
      </c>
      <c r="E794" s="2" t="s">
        <v>18</v>
      </c>
      <c r="F794" s="2" t="s">
        <v>49</v>
      </c>
    </row>
    <row r="795" spans="1:6" ht="126" x14ac:dyDescent="0.25">
      <c r="A795" s="34">
        <v>45413</v>
      </c>
      <c r="B795" s="34">
        <v>45413</v>
      </c>
      <c r="C795" s="44" t="s">
        <v>281</v>
      </c>
      <c r="D795" s="27" t="s">
        <v>100</v>
      </c>
      <c r="E795" s="2" t="s">
        <v>22</v>
      </c>
      <c r="F795" s="2" t="s">
        <v>49</v>
      </c>
    </row>
    <row r="796" spans="1:6" ht="126" x14ac:dyDescent="0.25">
      <c r="A796" s="34">
        <v>45413</v>
      </c>
      <c r="B796" s="34">
        <v>45413</v>
      </c>
      <c r="C796" s="44" t="s">
        <v>281</v>
      </c>
      <c r="D796" s="27" t="s">
        <v>100</v>
      </c>
      <c r="E796" s="2" t="s">
        <v>23</v>
      </c>
      <c r="F796" s="2" t="s">
        <v>49</v>
      </c>
    </row>
    <row r="797" spans="1:6" ht="126" x14ac:dyDescent="0.25">
      <c r="A797" s="34">
        <v>45413</v>
      </c>
      <c r="B797" s="34">
        <v>45413</v>
      </c>
      <c r="C797" s="44" t="s">
        <v>281</v>
      </c>
      <c r="D797" s="27" t="s">
        <v>100</v>
      </c>
      <c r="E797" s="2" t="s">
        <v>52</v>
      </c>
      <c r="F797" s="2" t="s">
        <v>49</v>
      </c>
    </row>
    <row r="798" spans="1:6" ht="47.25" x14ac:dyDescent="0.25">
      <c r="A798" s="34">
        <v>45413</v>
      </c>
      <c r="B798" s="34">
        <v>45413</v>
      </c>
      <c r="C798" s="44" t="s">
        <v>391</v>
      </c>
      <c r="D798" s="27" t="s">
        <v>215</v>
      </c>
      <c r="E798" s="2" t="s">
        <v>17</v>
      </c>
      <c r="F798" s="2" t="s">
        <v>210</v>
      </c>
    </row>
    <row r="799" spans="1:6" ht="47.25" x14ac:dyDescent="0.25">
      <c r="A799" s="34">
        <v>45413</v>
      </c>
      <c r="B799" s="34">
        <v>45413</v>
      </c>
      <c r="C799" s="44" t="s">
        <v>391</v>
      </c>
      <c r="D799" s="27" t="s">
        <v>215</v>
      </c>
      <c r="E799" s="2" t="s">
        <v>55</v>
      </c>
      <c r="F799" s="2" t="s">
        <v>210</v>
      </c>
    </row>
    <row r="800" spans="1:6" ht="47.25" x14ac:dyDescent="0.25">
      <c r="A800" s="34">
        <v>45413</v>
      </c>
      <c r="B800" s="34">
        <v>45413</v>
      </c>
      <c r="C800" s="44" t="s">
        <v>391</v>
      </c>
      <c r="D800" s="27" t="s">
        <v>215</v>
      </c>
      <c r="E800" s="2" t="s">
        <v>38</v>
      </c>
      <c r="F800" s="2" t="s">
        <v>210</v>
      </c>
    </row>
    <row r="801" spans="1:6" ht="51" x14ac:dyDescent="0.25">
      <c r="A801" s="34">
        <v>45413</v>
      </c>
      <c r="B801" s="34">
        <v>45413</v>
      </c>
      <c r="C801" s="44" t="s">
        <v>391</v>
      </c>
      <c r="D801" s="27" t="s">
        <v>215</v>
      </c>
      <c r="E801" s="2" t="s">
        <v>900</v>
      </c>
      <c r="F801" s="2" t="s">
        <v>210</v>
      </c>
    </row>
    <row r="802" spans="1:6" ht="47.25" x14ac:dyDescent="0.25">
      <c r="A802" s="34">
        <v>45413</v>
      </c>
      <c r="B802" s="34">
        <v>45413</v>
      </c>
      <c r="C802" s="44" t="s">
        <v>391</v>
      </c>
      <c r="D802" s="27" t="s">
        <v>215</v>
      </c>
      <c r="E802" s="2" t="s">
        <v>19</v>
      </c>
      <c r="F802" s="2" t="s">
        <v>210</v>
      </c>
    </row>
    <row r="803" spans="1:6" ht="47.25" x14ac:dyDescent="0.25">
      <c r="A803" s="34">
        <v>45413</v>
      </c>
      <c r="B803" s="34">
        <v>45413</v>
      </c>
      <c r="C803" s="44" t="s">
        <v>391</v>
      </c>
      <c r="D803" s="27" t="s">
        <v>215</v>
      </c>
      <c r="E803" s="2" t="s">
        <v>20</v>
      </c>
      <c r="F803" s="2" t="s">
        <v>210</v>
      </c>
    </row>
    <row r="804" spans="1:6" ht="47.25" x14ac:dyDescent="0.25">
      <c r="A804" s="34">
        <v>45413</v>
      </c>
      <c r="B804" s="34">
        <v>45413</v>
      </c>
      <c r="C804" s="44" t="s">
        <v>391</v>
      </c>
      <c r="D804" s="27" t="s">
        <v>215</v>
      </c>
      <c r="E804" s="2" t="s">
        <v>30</v>
      </c>
      <c r="F804" s="2" t="s">
        <v>210</v>
      </c>
    </row>
    <row r="805" spans="1:6" ht="47.25" x14ac:dyDescent="0.25">
      <c r="A805" s="34">
        <v>45413</v>
      </c>
      <c r="B805" s="34">
        <v>45413</v>
      </c>
      <c r="C805" s="44" t="s">
        <v>391</v>
      </c>
      <c r="D805" s="27" t="s">
        <v>215</v>
      </c>
      <c r="E805" s="2" t="s">
        <v>21</v>
      </c>
      <c r="F805" s="2" t="s">
        <v>210</v>
      </c>
    </row>
    <row r="806" spans="1:6" ht="51" x14ac:dyDescent="0.25">
      <c r="A806" s="34">
        <v>45413</v>
      </c>
      <c r="B806" s="34">
        <v>45413</v>
      </c>
      <c r="C806" s="44" t="s">
        <v>391</v>
      </c>
      <c r="D806" s="27" t="s">
        <v>215</v>
      </c>
      <c r="E806" s="2" t="s">
        <v>22</v>
      </c>
      <c r="F806" s="2" t="s">
        <v>210</v>
      </c>
    </row>
    <row r="807" spans="1:6" ht="51" x14ac:dyDescent="0.25">
      <c r="A807" s="34">
        <v>45413</v>
      </c>
      <c r="B807" s="34">
        <v>45413</v>
      </c>
      <c r="C807" s="44" t="s">
        <v>391</v>
      </c>
      <c r="D807" s="27" t="s">
        <v>215</v>
      </c>
      <c r="E807" s="2" t="s">
        <v>23</v>
      </c>
      <c r="F807" s="2" t="s">
        <v>210</v>
      </c>
    </row>
    <row r="808" spans="1:6" ht="47.25" x14ac:dyDescent="0.25">
      <c r="A808" s="34">
        <v>45413</v>
      </c>
      <c r="B808" s="34">
        <v>45413</v>
      </c>
      <c r="C808" s="44" t="s">
        <v>391</v>
      </c>
      <c r="D808" s="27" t="s">
        <v>215</v>
      </c>
      <c r="E808" s="2" t="s">
        <v>52</v>
      </c>
      <c r="F808" s="2" t="s">
        <v>210</v>
      </c>
    </row>
    <row r="809" spans="1:6" ht="94.5" x14ac:dyDescent="0.25">
      <c r="A809" s="34">
        <v>45413</v>
      </c>
      <c r="B809" s="34">
        <v>45413</v>
      </c>
      <c r="C809" s="44" t="s">
        <v>392</v>
      </c>
      <c r="D809" s="27" t="s">
        <v>102</v>
      </c>
      <c r="E809" s="2" t="s">
        <v>17</v>
      </c>
      <c r="F809" s="2" t="s">
        <v>68</v>
      </c>
    </row>
    <row r="810" spans="1:6" ht="94.5" x14ac:dyDescent="0.25">
      <c r="A810" s="34">
        <v>45413</v>
      </c>
      <c r="B810" s="34">
        <v>45413</v>
      </c>
      <c r="C810" s="44" t="s">
        <v>392</v>
      </c>
      <c r="D810" s="27" t="s">
        <v>102</v>
      </c>
      <c r="E810" s="2" t="s">
        <v>55</v>
      </c>
      <c r="F810" s="2" t="s">
        <v>68</v>
      </c>
    </row>
    <row r="811" spans="1:6" ht="94.5" x14ac:dyDescent="0.25">
      <c r="A811" s="34">
        <v>45413</v>
      </c>
      <c r="B811" s="34">
        <v>45413</v>
      </c>
      <c r="C811" s="44" t="s">
        <v>392</v>
      </c>
      <c r="D811" s="27" t="s">
        <v>102</v>
      </c>
      <c r="E811" s="2" t="s">
        <v>18</v>
      </c>
      <c r="F811" s="2" t="s">
        <v>68</v>
      </c>
    </row>
    <row r="812" spans="1:6" ht="94.5" x14ac:dyDescent="0.25">
      <c r="A812" s="34">
        <v>45413</v>
      </c>
      <c r="B812" s="34">
        <v>45413</v>
      </c>
      <c r="C812" s="44" t="s">
        <v>392</v>
      </c>
      <c r="D812" s="27" t="s">
        <v>102</v>
      </c>
      <c r="E812" s="2" t="s">
        <v>19</v>
      </c>
      <c r="F812" s="2" t="s">
        <v>68</v>
      </c>
    </row>
    <row r="813" spans="1:6" ht="94.5" x14ac:dyDescent="0.25">
      <c r="A813" s="34">
        <v>45413</v>
      </c>
      <c r="B813" s="34">
        <v>45413</v>
      </c>
      <c r="C813" s="44" t="s">
        <v>392</v>
      </c>
      <c r="D813" s="27" t="s">
        <v>102</v>
      </c>
      <c r="E813" s="2" t="s">
        <v>20</v>
      </c>
      <c r="F813" s="2" t="s">
        <v>68</v>
      </c>
    </row>
    <row r="814" spans="1:6" ht="94.5" x14ac:dyDescent="0.25">
      <c r="A814" s="34">
        <v>45413</v>
      </c>
      <c r="B814" s="34">
        <v>45413</v>
      </c>
      <c r="C814" s="44" t="s">
        <v>392</v>
      </c>
      <c r="D814" s="27" t="s">
        <v>102</v>
      </c>
      <c r="E814" s="2" t="s">
        <v>30</v>
      </c>
      <c r="F814" s="2" t="s">
        <v>68</v>
      </c>
    </row>
    <row r="815" spans="1:6" ht="94.5" x14ac:dyDescent="0.25">
      <c r="A815" s="34">
        <v>45413</v>
      </c>
      <c r="B815" s="34">
        <v>45413</v>
      </c>
      <c r="C815" s="44" t="s">
        <v>392</v>
      </c>
      <c r="D815" s="27" t="s">
        <v>102</v>
      </c>
      <c r="E815" s="2" t="s">
        <v>21</v>
      </c>
      <c r="F815" s="2" t="s">
        <v>68</v>
      </c>
    </row>
    <row r="816" spans="1:6" ht="94.5" x14ac:dyDescent="0.25">
      <c r="A816" s="34">
        <f>+'Key Dates'!$B$7-98</f>
        <v>45419</v>
      </c>
      <c r="B816" s="34">
        <f>+'Key Dates'!$B$7-98</f>
        <v>45419</v>
      </c>
      <c r="C816" s="44" t="s">
        <v>393</v>
      </c>
      <c r="D816" s="27" t="s">
        <v>564</v>
      </c>
      <c r="E816" s="2" t="s">
        <v>17</v>
      </c>
      <c r="F816" s="2" t="s">
        <v>208</v>
      </c>
    </row>
    <row r="817" spans="1:6" ht="94.5" x14ac:dyDescent="0.25">
      <c r="A817" s="34">
        <f>+'Key Dates'!$B$7-98</f>
        <v>45419</v>
      </c>
      <c r="B817" s="34">
        <f>+'Key Dates'!$B$7-98</f>
        <v>45419</v>
      </c>
      <c r="C817" s="44" t="s">
        <v>393</v>
      </c>
      <c r="D817" s="27" t="s">
        <v>564</v>
      </c>
      <c r="E817" s="2" t="s">
        <v>55</v>
      </c>
      <c r="F817" s="2" t="s">
        <v>208</v>
      </c>
    </row>
    <row r="818" spans="1:6" ht="94.5" x14ac:dyDescent="0.25">
      <c r="A818" s="34">
        <f>+'Key Dates'!$B$7-98</f>
        <v>45419</v>
      </c>
      <c r="B818" s="34">
        <f>+'Key Dates'!$B$7-98</f>
        <v>45419</v>
      </c>
      <c r="C818" s="44" t="s">
        <v>393</v>
      </c>
      <c r="D818" s="27" t="s">
        <v>564</v>
      </c>
      <c r="E818" s="2" t="s">
        <v>38</v>
      </c>
      <c r="F818" s="2" t="s">
        <v>208</v>
      </c>
    </row>
    <row r="819" spans="1:6" ht="94.5" x14ac:dyDescent="0.25">
      <c r="A819" s="34">
        <f>+'Key Dates'!$B$7-98</f>
        <v>45419</v>
      </c>
      <c r="B819" s="34">
        <f>+'Key Dates'!$B$7-98</f>
        <v>45419</v>
      </c>
      <c r="C819" s="44" t="s">
        <v>393</v>
      </c>
      <c r="D819" s="27" t="s">
        <v>564</v>
      </c>
      <c r="E819" s="2" t="s">
        <v>19</v>
      </c>
      <c r="F819" s="2" t="s">
        <v>208</v>
      </c>
    </row>
    <row r="820" spans="1:6" ht="94.5" x14ac:dyDescent="0.25">
      <c r="A820" s="34">
        <f>+'Key Dates'!$B$7-98</f>
        <v>45419</v>
      </c>
      <c r="B820" s="34">
        <f>+'Key Dates'!$B$7-98</f>
        <v>45419</v>
      </c>
      <c r="C820" s="44" t="s">
        <v>393</v>
      </c>
      <c r="D820" s="27" t="s">
        <v>564</v>
      </c>
      <c r="E820" s="2" t="s">
        <v>20</v>
      </c>
      <c r="F820" s="2" t="s">
        <v>208</v>
      </c>
    </row>
    <row r="821" spans="1:6" ht="94.5" x14ac:dyDescent="0.25">
      <c r="A821" s="34">
        <f>+'Key Dates'!$B$7-98</f>
        <v>45419</v>
      </c>
      <c r="B821" s="34">
        <f>+'Key Dates'!$B$7-98</f>
        <v>45419</v>
      </c>
      <c r="C821" s="44" t="s">
        <v>393</v>
      </c>
      <c r="D821" s="27" t="s">
        <v>564</v>
      </c>
      <c r="E821" s="2" t="s">
        <v>30</v>
      </c>
      <c r="F821" s="2" t="s">
        <v>208</v>
      </c>
    </row>
    <row r="822" spans="1:6" ht="94.5" x14ac:dyDescent="0.25">
      <c r="A822" s="34">
        <f>+'Key Dates'!$B$7-98</f>
        <v>45419</v>
      </c>
      <c r="B822" s="34">
        <f>+'Key Dates'!$B$7-98</f>
        <v>45419</v>
      </c>
      <c r="C822" s="44" t="s">
        <v>393</v>
      </c>
      <c r="D822" s="27" t="s">
        <v>564</v>
      </c>
      <c r="E822" s="2" t="s">
        <v>21</v>
      </c>
      <c r="F822" s="2" t="s">
        <v>208</v>
      </c>
    </row>
    <row r="823" spans="1:6" ht="94.5" x14ac:dyDescent="0.25">
      <c r="A823" s="34">
        <f>+'Key Dates'!$B$7-98</f>
        <v>45419</v>
      </c>
      <c r="B823" s="34">
        <f>+'Key Dates'!$B$7-98</f>
        <v>45419</v>
      </c>
      <c r="C823" s="44" t="s">
        <v>393</v>
      </c>
      <c r="D823" s="27" t="s">
        <v>564</v>
      </c>
      <c r="E823" s="2" t="s">
        <v>22</v>
      </c>
      <c r="F823" s="2" t="s">
        <v>208</v>
      </c>
    </row>
    <row r="824" spans="1:6" ht="51" x14ac:dyDescent="0.25">
      <c r="A824" s="34">
        <f>+'Key Dates'!$B$42-14</f>
        <v>45419</v>
      </c>
      <c r="B824" s="34">
        <f>+'Key Dates'!$B$42-14</f>
        <v>45419</v>
      </c>
      <c r="C824" s="44" t="s">
        <v>745</v>
      </c>
      <c r="D824" s="27" t="s">
        <v>103</v>
      </c>
      <c r="E824" s="2" t="s">
        <v>17</v>
      </c>
      <c r="F824" s="2" t="s">
        <v>36</v>
      </c>
    </row>
    <row r="825" spans="1:6" ht="51" x14ac:dyDescent="0.25">
      <c r="A825" s="34">
        <f>+'Key Dates'!$B$42-14</f>
        <v>45419</v>
      </c>
      <c r="B825" s="34">
        <f>+'Key Dates'!$B$42-14</f>
        <v>45419</v>
      </c>
      <c r="C825" s="44" t="s">
        <v>745</v>
      </c>
      <c r="D825" s="27" t="s">
        <v>103</v>
      </c>
      <c r="E825" s="2" t="s">
        <v>18</v>
      </c>
      <c r="F825" s="2" t="s">
        <v>36</v>
      </c>
    </row>
    <row r="826" spans="1:6" ht="51" x14ac:dyDescent="0.25">
      <c r="A826" s="34">
        <f>+'Key Dates'!$B$42-14</f>
        <v>45419</v>
      </c>
      <c r="B826" s="34">
        <f>+'Key Dates'!$B$42-14</f>
        <v>45419</v>
      </c>
      <c r="C826" s="44" t="s">
        <v>745</v>
      </c>
      <c r="D826" s="27" t="s">
        <v>103</v>
      </c>
      <c r="E826" s="2" t="s">
        <v>19</v>
      </c>
      <c r="F826" s="2" t="s">
        <v>36</v>
      </c>
    </row>
    <row r="827" spans="1:6" ht="51" x14ac:dyDescent="0.25">
      <c r="A827" s="34">
        <f>+'Key Dates'!$B$42-14</f>
        <v>45419</v>
      </c>
      <c r="B827" s="34">
        <f>+'Key Dates'!$B$42-14</f>
        <v>45419</v>
      </c>
      <c r="C827" s="44" t="s">
        <v>745</v>
      </c>
      <c r="D827" s="27" t="s">
        <v>103</v>
      </c>
      <c r="E827" s="2" t="s">
        <v>22</v>
      </c>
      <c r="F827" s="2" t="s">
        <v>36</v>
      </c>
    </row>
    <row r="828" spans="1:6" ht="78.75" x14ac:dyDescent="0.25">
      <c r="A828" s="34">
        <f>+'Key Dates'!$B$42-11</f>
        <v>45422</v>
      </c>
      <c r="B828" s="34">
        <f>+'Key Dates'!$B$42-11</f>
        <v>45422</v>
      </c>
      <c r="C828" s="44" t="s">
        <v>746</v>
      </c>
      <c r="D828" s="27" t="s">
        <v>104</v>
      </c>
      <c r="E828" s="2" t="s">
        <v>17</v>
      </c>
      <c r="F828" s="2" t="s">
        <v>26</v>
      </c>
    </row>
    <row r="829" spans="1:6" ht="78.75" x14ac:dyDescent="0.25">
      <c r="A829" s="34">
        <f>+'Key Dates'!$B$42-11</f>
        <v>45422</v>
      </c>
      <c r="B829" s="34">
        <f>+'Key Dates'!$B$42-11</f>
        <v>45422</v>
      </c>
      <c r="C829" s="44" t="s">
        <v>746</v>
      </c>
      <c r="D829" s="27" t="s">
        <v>104</v>
      </c>
      <c r="E829" s="2" t="s">
        <v>27</v>
      </c>
      <c r="F829" s="2" t="s">
        <v>26</v>
      </c>
    </row>
    <row r="830" spans="1:6" ht="78.75" x14ac:dyDescent="0.25">
      <c r="A830" s="34">
        <f>+'Key Dates'!$B$42-11</f>
        <v>45422</v>
      </c>
      <c r="B830" s="34">
        <f>+'Key Dates'!$B$42-11</f>
        <v>45422</v>
      </c>
      <c r="C830" s="44" t="s">
        <v>746</v>
      </c>
      <c r="D830" s="27" t="s">
        <v>104</v>
      </c>
      <c r="E830" s="2" t="s">
        <v>55</v>
      </c>
      <c r="F830" s="2" t="s">
        <v>26</v>
      </c>
    </row>
    <row r="831" spans="1:6" ht="78.75" x14ac:dyDescent="0.25">
      <c r="A831" s="34">
        <f>+'Key Dates'!$B$42-11</f>
        <v>45422</v>
      </c>
      <c r="B831" s="34">
        <f>+'Key Dates'!$B$42-11</f>
        <v>45422</v>
      </c>
      <c r="C831" s="44" t="s">
        <v>746</v>
      </c>
      <c r="D831" s="27" t="s">
        <v>104</v>
      </c>
      <c r="E831" s="2" t="s">
        <v>18</v>
      </c>
      <c r="F831" s="2" t="s">
        <v>26</v>
      </c>
    </row>
    <row r="832" spans="1:6" ht="78.75" x14ac:dyDescent="0.25">
      <c r="A832" s="34">
        <f>+'Key Dates'!$B$42-11</f>
        <v>45422</v>
      </c>
      <c r="B832" s="34">
        <f>+'Key Dates'!$B$42-11</f>
        <v>45422</v>
      </c>
      <c r="C832" s="44" t="s">
        <v>746</v>
      </c>
      <c r="D832" s="27" t="s">
        <v>104</v>
      </c>
      <c r="E832" s="2" t="s">
        <v>900</v>
      </c>
      <c r="F832" s="2" t="s">
        <v>26</v>
      </c>
    </row>
    <row r="833" spans="1:6" ht="51" x14ac:dyDescent="0.25">
      <c r="A833" s="34">
        <f>+'Key Dates'!$B$42-11</f>
        <v>45422</v>
      </c>
      <c r="B833" s="34">
        <f>+'Key Dates'!$B$42-11</f>
        <v>45422</v>
      </c>
      <c r="C833" s="44" t="s">
        <v>747</v>
      </c>
      <c r="D833" s="27" t="s">
        <v>103</v>
      </c>
      <c r="E833" s="2" t="s">
        <v>17</v>
      </c>
      <c r="F833" s="2" t="s">
        <v>36</v>
      </c>
    </row>
    <row r="834" spans="1:6" ht="51" x14ac:dyDescent="0.25">
      <c r="A834" s="34">
        <f>+'Key Dates'!$B$42-11</f>
        <v>45422</v>
      </c>
      <c r="B834" s="34">
        <f>+'Key Dates'!$B$42-11</f>
        <v>45422</v>
      </c>
      <c r="C834" s="44" t="s">
        <v>747</v>
      </c>
      <c r="D834" s="27" t="s">
        <v>103</v>
      </c>
      <c r="E834" s="2" t="s">
        <v>18</v>
      </c>
      <c r="F834" s="2" t="s">
        <v>36</v>
      </c>
    </row>
    <row r="835" spans="1:6" ht="51" x14ac:dyDescent="0.25">
      <c r="A835" s="34">
        <f>+'Key Dates'!$B$42-11</f>
        <v>45422</v>
      </c>
      <c r="B835" s="34">
        <f>+'Key Dates'!$B$42-11</f>
        <v>45422</v>
      </c>
      <c r="C835" s="44" t="s">
        <v>747</v>
      </c>
      <c r="D835" s="27" t="s">
        <v>103</v>
      </c>
      <c r="E835" s="2" t="s">
        <v>19</v>
      </c>
      <c r="F835" s="2" t="s">
        <v>36</v>
      </c>
    </row>
    <row r="836" spans="1:6" ht="51" x14ac:dyDescent="0.25">
      <c r="A836" s="34">
        <f>+'Key Dates'!$B$42-11</f>
        <v>45422</v>
      </c>
      <c r="B836" s="34">
        <f>+'Key Dates'!$B$42-11</f>
        <v>45422</v>
      </c>
      <c r="C836" s="44" t="s">
        <v>747</v>
      </c>
      <c r="D836" s="27" t="s">
        <v>103</v>
      </c>
      <c r="E836" s="2" t="s">
        <v>22</v>
      </c>
      <c r="F836" s="2" t="s">
        <v>36</v>
      </c>
    </row>
    <row r="837" spans="1:6" ht="173.25" x14ac:dyDescent="0.25">
      <c r="A837" s="34">
        <f>+'Key Dates'!$B$48+67</f>
        <v>45423</v>
      </c>
      <c r="B837" s="34">
        <f>+'Key Dates'!$B$48+67</f>
        <v>45423</v>
      </c>
      <c r="C837" s="45" t="s">
        <v>640</v>
      </c>
      <c r="D837" s="35" t="s">
        <v>394</v>
      </c>
      <c r="E837" s="36" t="s">
        <v>17</v>
      </c>
      <c r="F837" s="36" t="s">
        <v>203</v>
      </c>
    </row>
    <row r="838" spans="1:6" ht="173.25" x14ac:dyDescent="0.25">
      <c r="A838" s="34">
        <f>+'Key Dates'!$B$48+67</f>
        <v>45423</v>
      </c>
      <c r="B838" s="34">
        <f>+'Key Dates'!$B$48+67</f>
        <v>45423</v>
      </c>
      <c r="C838" s="45" t="s">
        <v>640</v>
      </c>
      <c r="D838" s="35" t="s">
        <v>394</v>
      </c>
      <c r="E838" s="36" t="s">
        <v>18</v>
      </c>
      <c r="F838" s="36" t="s">
        <v>203</v>
      </c>
    </row>
    <row r="839" spans="1:6" ht="173.25" x14ac:dyDescent="0.25">
      <c r="A839" s="34">
        <f>+'Key Dates'!$B$48+67</f>
        <v>45423</v>
      </c>
      <c r="B839" s="34">
        <f>+'Key Dates'!$B$48+67</f>
        <v>45423</v>
      </c>
      <c r="C839" s="45" t="s">
        <v>640</v>
      </c>
      <c r="D839" s="35" t="s">
        <v>394</v>
      </c>
      <c r="E839" s="36" t="s">
        <v>19</v>
      </c>
      <c r="F839" s="36" t="s">
        <v>203</v>
      </c>
    </row>
    <row r="840" spans="1:6" ht="173.25" x14ac:dyDescent="0.25">
      <c r="A840" s="34">
        <f>+'Key Dates'!$B$48+67</f>
        <v>45423</v>
      </c>
      <c r="B840" s="34">
        <f>+'Key Dates'!$B$48+67</f>
        <v>45423</v>
      </c>
      <c r="C840" s="45" t="s">
        <v>640</v>
      </c>
      <c r="D840" s="35" t="s">
        <v>394</v>
      </c>
      <c r="E840" s="36" t="s">
        <v>20</v>
      </c>
      <c r="F840" s="36" t="s">
        <v>203</v>
      </c>
    </row>
    <row r="841" spans="1:6" ht="173.25" x14ac:dyDescent="0.25">
      <c r="A841" s="34">
        <f>+'Key Dates'!$B$48+67</f>
        <v>45423</v>
      </c>
      <c r="B841" s="34">
        <f>+'Key Dates'!$B$48+67</f>
        <v>45423</v>
      </c>
      <c r="C841" s="45" t="s">
        <v>640</v>
      </c>
      <c r="D841" s="35" t="s">
        <v>394</v>
      </c>
      <c r="E841" s="36" t="s">
        <v>30</v>
      </c>
      <c r="F841" s="36" t="s">
        <v>203</v>
      </c>
    </row>
    <row r="842" spans="1:6" ht="173.25" x14ac:dyDescent="0.25">
      <c r="A842" s="34">
        <f>+'Key Dates'!$B$48+67</f>
        <v>45423</v>
      </c>
      <c r="B842" s="34">
        <f>+'Key Dates'!$B$48+67</f>
        <v>45423</v>
      </c>
      <c r="C842" s="45" t="s">
        <v>640</v>
      </c>
      <c r="D842" s="35" t="s">
        <v>394</v>
      </c>
      <c r="E842" s="36" t="s">
        <v>21</v>
      </c>
      <c r="F842" s="36" t="s">
        <v>203</v>
      </c>
    </row>
    <row r="843" spans="1:6" ht="204" x14ac:dyDescent="0.25">
      <c r="A843" s="34">
        <f>+'Key Dates'!$B$38</f>
        <v>45426</v>
      </c>
      <c r="B843" s="34">
        <f>+'Key Dates'!$B$38</f>
        <v>45426</v>
      </c>
      <c r="C843" s="48" t="s">
        <v>748</v>
      </c>
      <c r="D843" s="37" t="s">
        <v>198</v>
      </c>
      <c r="E843" s="38" t="s">
        <v>202</v>
      </c>
      <c r="F843" s="38" t="s">
        <v>24</v>
      </c>
    </row>
    <row r="844" spans="1:6" ht="204" x14ac:dyDescent="0.25">
      <c r="A844" s="34">
        <f>+'Key Dates'!$B$38</f>
        <v>45426</v>
      </c>
      <c r="B844" s="34">
        <f>+'Key Dates'!$B$38</f>
        <v>45426</v>
      </c>
      <c r="C844" s="48" t="s">
        <v>749</v>
      </c>
      <c r="D844" s="37" t="s">
        <v>552</v>
      </c>
      <c r="E844" s="38" t="s">
        <v>202</v>
      </c>
      <c r="F844" s="38" t="s">
        <v>24</v>
      </c>
    </row>
    <row r="845" spans="1:6" ht="141.75" x14ac:dyDescent="0.25">
      <c r="A845" s="34">
        <f>+'Key Dates'!$B$38</f>
        <v>45426</v>
      </c>
      <c r="B845" s="34">
        <f>+'Key Dates'!$B$38</f>
        <v>45426</v>
      </c>
      <c r="C845" s="48" t="s">
        <v>750</v>
      </c>
      <c r="D845" s="37" t="s">
        <v>553</v>
      </c>
      <c r="E845" s="38" t="s">
        <v>202</v>
      </c>
      <c r="F845" s="38" t="s">
        <v>24</v>
      </c>
    </row>
    <row r="846" spans="1:6" ht="94.5" x14ac:dyDescent="0.25">
      <c r="A846" s="34">
        <f>+'Key Dates'!$B$38</f>
        <v>45426</v>
      </c>
      <c r="B846" s="34">
        <f>+'Key Dates'!$B$38</f>
        <v>45426</v>
      </c>
      <c r="C846" s="47" t="s">
        <v>751</v>
      </c>
      <c r="D846" s="37" t="s">
        <v>200</v>
      </c>
      <c r="E846" s="38" t="s">
        <v>202</v>
      </c>
      <c r="F846" s="38" t="s">
        <v>24</v>
      </c>
    </row>
    <row r="847" spans="1:6" ht="126" x14ac:dyDescent="0.25">
      <c r="A847" s="34">
        <f>+'Key Dates'!$B$38</f>
        <v>45426</v>
      </c>
      <c r="B847" s="34">
        <f>+'Key Dates'!$B$38</f>
        <v>45426</v>
      </c>
      <c r="C847" s="47" t="s">
        <v>752</v>
      </c>
      <c r="D847" s="37" t="s">
        <v>554</v>
      </c>
      <c r="E847" s="38" t="s">
        <v>202</v>
      </c>
      <c r="F847" s="38" t="s">
        <v>24</v>
      </c>
    </row>
    <row r="848" spans="1:6" ht="110.25" x14ac:dyDescent="0.25">
      <c r="A848" s="34">
        <f>+'Key Dates'!$B$42-7</f>
        <v>45426</v>
      </c>
      <c r="B848" s="34">
        <f>+'Key Dates'!$B$42-7</f>
        <v>45426</v>
      </c>
      <c r="C848" s="44" t="s">
        <v>753</v>
      </c>
      <c r="D848" s="27" t="s">
        <v>104</v>
      </c>
      <c r="E848" s="2" t="s">
        <v>17</v>
      </c>
      <c r="F848" s="2" t="s">
        <v>26</v>
      </c>
    </row>
    <row r="849" spans="1:6" ht="110.25" x14ac:dyDescent="0.25">
      <c r="A849" s="34">
        <f>+'Key Dates'!$B$42-7</f>
        <v>45426</v>
      </c>
      <c r="B849" s="34">
        <f>+'Key Dates'!$B$42-7</f>
        <v>45426</v>
      </c>
      <c r="C849" s="44" t="s">
        <v>753</v>
      </c>
      <c r="D849" s="27" t="s">
        <v>104</v>
      </c>
      <c r="E849" s="2" t="s">
        <v>27</v>
      </c>
      <c r="F849" s="2" t="s">
        <v>26</v>
      </c>
    </row>
    <row r="850" spans="1:6" ht="110.25" x14ac:dyDescent="0.25">
      <c r="A850" s="34">
        <f>+'Key Dates'!$B$42-7</f>
        <v>45426</v>
      </c>
      <c r="B850" s="34">
        <f>+'Key Dates'!$B$42-7</f>
        <v>45426</v>
      </c>
      <c r="C850" s="44" t="s">
        <v>753</v>
      </c>
      <c r="D850" s="27" t="s">
        <v>104</v>
      </c>
      <c r="E850" s="2" t="s">
        <v>55</v>
      </c>
      <c r="F850" s="2" t="s">
        <v>26</v>
      </c>
    </row>
    <row r="851" spans="1:6" ht="110.25" x14ac:dyDescent="0.25">
      <c r="A851" s="34">
        <f>+'Key Dates'!$B$42-7</f>
        <v>45426</v>
      </c>
      <c r="B851" s="34">
        <f>+'Key Dates'!$B$42-7</f>
        <v>45426</v>
      </c>
      <c r="C851" s="44" t="s">
        <v>753</v>
      </c>
      <c r="D851" s="27" t="s">
        <v>104</v>
      </c>
      <c r="E851" s="2" t="s">
        <v>18</v>
      </c>
      <c r="F851" s="2" t="s">
        <v>26</v>
      </c>
    </row>
    <row r="852" spans="1:6" ht="110.25" x14ac:dyDescent="0.25">
      <c r="A852" s="34">
        <f>+'Key Dates'!$B$42-7</f>
        <v>45426</v>
      </c>
      <c r="B852" s="34">
        <f>+'Key Dates'!$B$42-7</f>
        <v>45426</v>
      </c>
      <c r="C852" s="44" t="s">
        <v>753</v>
      </c>
      <c r="D852" s="27" t="s">
        <v>104</v>
      </c>
      <c r="E852" s="2" t="s">
        <v>900</v>
      </c>
      <c r="F852" s="2" t="s">
        <v>26</v>
      </c>
    </row>
    <row r="853" spans="1:6" ht="126" x14ac:dyDescent="0.25">
      <c r="A853" s="34">
        <v>45427</v>
      </c>
      <c r="B853" s="34">
        <v>45427</v>
      </c>
      <c r="C853" s="44" t="s">
        <v>395</v>
      </c>
      <c r="D853" s="27" t="s">
        <v>102</v>
      </c>
      <c r="E853" s="2" t="s">
        <v>17</v>
      </c>
      <c r="F853" s="2" t="s">
        <v>68</v>
      </c>
    </row>
    <row r="854" spans="1:6" ht="126" x14ac:dyDescent="0.25">
      <c r="A854" s="34">
        <v>45427</v>
      </c>
      <c r="B854" s="34">
        <v>45427</v>
      </c>
      <c r="C854" s="44" t="s">
        <v>395</v>
      </c>
      <c r="D854" s="27" t="s">
        <v>102</v>
      </c>
      <c r="E854" s="2" t="s">
        <v>55</v>
      </c>
      <c r="F854" s="2" t="s">
        <v>68</v>
      </c>
    </row>
    <row r="855" spans="1:6" ht="126" x14ac:dyDescent="0.25">
      <c r="A855" s="34">
        <v>45427</v>
      </c>
      <c r="B855" s="34">
        <v>45427</v>
      </c>
      <c r="C855" s="44" t="s">
        <v>395</v>
      </c>
      <c r="D855" s="27" t="s">
        <v>102</v>
      </c>
      <c r="E855" s="2" t="s">
        <v>18</v>
      </c>
      <c r="F855" s="2" t="s">
        <v>68</v>
      </c>
    </row>
    <row r="856" spans="1:6" ht="126" x14ac:dyDescent="0.25">
      <c r="A856" s="34">
        <v>45427</v>
      </c>
      <c r="B856" s="34">
        <v>45427</v>
      </c>
      <c r="C856" s="44" t="s">
        <v>395</v>
      </c>
      <c r="D856" s="27" t="s">
        <v>102</v>
      </c>
      <c r="E856" s="2" t="s">
        <v>19</v>
      </c>
      <c r="F856" s="2" t="s">
        <v>68</v>
      </c>
    </row>
    <row r="857" spans="1:6" ht="126" x14ac:dyDescent="0.25">
      <c r="A857" s="34">
        <v>45427</v>
      </c>
      <c r="B857" s="34">
        <v>45427</v>
      </c>
      <c r="C857" s="44" t="s">
        <v>395</v>
      </c>
      <c r="D857" s="27" t="s">
        <v>102</v>
      </c>
      <c r="E857" s="2" t="s">
        <v>20</v>
      </c>
      <c r="F857" s="2" t="s">
        <v>68</v>
      </c>
    </row>
    <row r="858" spans="1:6" ht="126" x14ac:dyDescent="0.25">
      <c r="A858" s="34">
        <v>45427</v>
      </c>
      <c r="B858" s="34">
        <v>45427</v>
      </c>
      <c r="C858" s="44" t="s">
        <v>395</v>
      </c>
      <c r="D858" s="27" t="s">
        <v>102</v>
      </c>
      <c r="E858" s="2" t="s">
        <v>30</v>
      </c>
      <c r="F858" s="2" t="s">
        <v>68</v>
      </c>
    </row>
    <row r="859" spans="1:6" ht="126" x14ac:dyDescent="0.25">
      <c r="A859" s="34">
        <v>45427</v>
      </c>
      <c r="B859" s="34">
        <v>45427</v>
      </c>
      <c r="C859" s="44" t="s">
        <v>395</v>
      </c>
      <c r="D859" s="27" t="s">
        <v>102</v>
      </c>
      <c r="E859" s="2" t="s">
        <v>21</v>
      </c>
      <c r="F859" s="2" t="s">
        <v>68</v>
      </c>
    </row>
    <row r="860" spans="1:6" ht="173.25" x14ac:dyDescent="0.25">
      <c r="A860" s="34">
        <f>+'Key Dates'!$B$7-90</f>
        <v>45427</v>
      </c>
      <c r="B860" s="34">
        <f>+'Key Dates'!$B$7-90</f>
        <v>45427</v>
      </c>
      <c r="C860" s="45" t="s">
        <v>754</v>
      </c>
      <c r="D860" s="35" t="s">
        <v>396</v>
      </c>
      <c r="E860" s="36" t="s">
        <v>30</v>
      </c>
      <c r="F860" s="36" t="s">
        <v>31</v>
      </c>
    </row>
    <row r="861" spans="1:6" ht="173.25" x14ac:dyDescent="0.25">
      <c r="A861" s="34">
        <f>+'Key Dates'!$B$7-90</f>
        <v>45427</v>
      </c>
      <c r="B861" s="34">
        <f>+'Key Dates'!$B$7-90</f>
        <v>45427</v>
      </c>
      <c r="C861" s="45" t="s">
        <v>754</v>
      </c>
      <c r="D861" s="35" t="s">
        <v>396</v>
      </c>
      <c r="E861" s="36" t="s">
        <v>30</v>
      </c>
      <c r="F861" s="36" t="s">
        <v>31</v>
      </c>
    </row>
    <row r="862" spans="1:6" ht="173.25" x14ac:dyDescent="0.25">
      <c r="A862" s="34">
        <f>+'Key Dates'!$B$7-90</f>
        <v>45427</v>
      </c>
      <c r="B862" s="34">
        <f>+'Key Dates'!$B$7-90</f>
        <v>45427</v>
      </c>
      <c r="C862" s="45" t="s">
        <v>754</v>
      </c>
      <c r="D862" s="35" t="s">
        <v>396</v>
      </c>
      <c r="E862" s="36" t="s">
        <v>30</v>
      </c>
      <c r="F862" s="36" t="s">
        <v>31</v>
      </c>
    </row>
    <row r="863" spans="1:6" ht="173.25" x14ac:dyDescent="0.25">
      <c r="A863" s="34">
        <f>+'Key Dates'!$B$7-90</f>
        <v>45427</v>
      </c>
      <c r="B863" s="34">
        <f>+'Key Dates'!$B$7-90</f>
        <v>45427</v>
      </c>
      <c r="C863" s="45" t="s">
        <v>754</v>
      </c>
      <c r="D863" s="35" t="s">
        <v>396</v>
      </c>
      <c r="E863" s="36" t="s">
        <v>30</v>
      </c>
      <c r="F863" s="36" t="s">
        <v>31</v>
      </c>
    </row>
    <row r="864" spans="1:6" ht="173.25" x14ac:dyDescent="0.25">
      <c r="A864" s="34">
        <f>+'Key Dates'!$B$7-90</f>
        <v>45427</v>
      </c>
      <c r="B864" s="34">
        <f>+'Key Dates'!$B$7-90</f>
        <v>45427</v>
      </c>
      <c r="C864" s="45" t="s">
        <v>754</v>
      </c>
      <c r="D864" s="35" t="s">
        <v>396</v>
      </c>
      <c r="E864" s="36" t="s">
        <v>30</v>
      </c>
      <c r="F864" s="36" t="s">
        <v>31</v>
      </c>
    </row>
    <row r="865" spans="1:6" ht="173.25" x14ac:dyDescent="0.25">
      <c r="A865" s="34">
        <f>+'Key Dates'!$B$7-90</f>
        <v>45427</v>
      </c>
      <c r="B865" s="34">
        <f>+'Key Dates'!$B$7-90</f>
        <v>45427</v>
      </c>
      <c r="C865" s="45" t="s">
        <v>754</v>
      </c>
      <c r="D865" s="35" t="s">
        <v>396</v>
      </c>
      <c r="E865" s="36" t="s">
        <v>30</v>
      </c>
      <c r="F865" s="36" t="s">
        <v>31</v>
      </c>
    </row>
    <row r="866" spans="1:6" ht="94.5" x14ac:dyDescent="0.25">
      <c r="A866" s="34">
        <f>+'Key Dates'!$B$38+3</f>
        <v>45429</v>
      </c>
      <c r="B866" s="34">
        <f>+'Key Dates'!$B$38+10</f>
        <v>45436</v>
      </c>
      <c r="C866" s="45" t="s">
        <v>615</v>
      </c>
      <c r="D866" s="35" t="s">
        <v>350</v>
      </c>
      <c r="E866" s="36" t="s">
        <v>202</v>
      </c>
      <c r="F866" s="36" t="s">
        <v>34</v>
      </c>
    </row>
    <row r="867" spans="1:6" ht="94.5" x14ac:dyDescent="0.25">
      <c r="A867" s="34">
        <f>+'Key Dates'!$B$7-86</f>
        <v>45431</v>
      </c>
      <c r="B867" s="34">
        <f>+'Key Dates'!$B$7-86</f>
        <v>45431</v>
      </c>
      <c r="C867" s="44" t="s">
        <v>271</v>
      </c>
      <c r="D867" s="27" t="s">
        <v>265</v>
      </c>
      <c r="E867" s="2" t="s">
        <v>17</v>
      </c>
      <c r="F867" s="2" t="s">
        <v>208</v>
      </c>
    </row>
    <row r="868" spans="1:6" ht="94.5" x14ac:dyDescent="0.25">
      <c r="A868" s="34">
        <f>+'Key Dates'!$B$7-86</f>
        <v>45431</v>
      </c>
      <c r="B868" s="34">
        <f>+'Key Dates'!$B$7-86</f>
        <v>45431</v>
      </c>
      <c r="C868" s="44" t="s">
        <v>271</v>
      </c>
      <c r="D868" s="27" t="s">
        <v>265</v>
      </c>
      <c r="E868" s="2" t="s">
        <v>18</v>
      </c>
      <c r="F868" s="2" t="s">
        <v>208</v>
      </c>
    </row>
    <row r="869" spans="1:6" ht="94.5" x14ac:dyDescent="0.25">
      <c r="A869" s="34">
        <f>+'Key Dates'!$B$7-86</f>
        <v>45431</v>
      </c>
      <c r="B869" s="34">
        <f>+'Key Dates'!$B$7-86</f>
        <v>45431</v>
      </c>
      <c r="C869" s="44" t="s">
        <v>271</v>
      </c>
      <c r="D869" s="27" t="s">
        <v>265</v>
      </c>
      <c r="E869" s="2" t="s">
        <v>19</v>
      </c>
      <c r="F869" s="2" t="s">
        <v>208</v>
      </c>
    </row>
    <row r="870" spans="1:6" ht="94.5" x14ac:dyDescent="0.25">
      <c r="A870" s="34">
        <f>+'Key Dates'!$B$7-86</f>
        <v>45431</v>
      </c>
      <c r="B870" s="34">
        <f>+'Key Dates'!$B$7-86</f>
        <v>45431</v>
      </c>
      <c r="C870" s="44" t="s">
        <v>271</v>
      </c>
      <c r="D870" s="27" t="s">
        <v>265</v>
      </c>
      <c r="E870" s="2" t="s">
        <v>20</v>
      </c>
      <c r="F870" s="2" t="s">
        <v>208</v>
      </c>
    </row>
    <row r="871" spans="1:6" ht="94.5" x14ac:dyDescent="0.25">
      <c r="A871" s="34">
        <f>+'Key Dates'!$B$7-86</f>
        <v>45431</v>
      </c>
      <c r="B871" s="34">
        <f>+'Key Dates'!$B$7-86</f>
        <v>45431</v>
      </c>
      <c r="C871" s="44" t="s">
        <v>271</v>
      </c>
      <c r="D871" s="27" t="s">
        <v>265</v>
      </c>
      <c r="E871" s="2" t="s">
        <v>30</v>
      </c>
      <c r="F871" s="2" t="s">
        <v>208</v>
      </c>
    </row>
    <row r="872" spans="1:6" ht="94.5" x14ac:dyDescent="0.25">
      <c r="A872" s="34">
        <f>+'Key Dates'!$B$7-86</f>
        <v>45431</v>
      </c>
      <c r="B872" s="34">
        <f>+'Key Dates'!$B$7-86</f>
        <v>45431</v>
      </c>
      <c r="C872" s="44" t="s">
        <v>271</v>
      </c>
      <c r="D872" s="27" t="s">
        <v>265</v>
      </c>
      <c r="E872" s="2" t="s">
        <v>21</v>
      </c>
      <c r="F872" s="2" t="s">
        <v>208</v>
      </c>
    </row>
    <row r="873" spans="1:6" ht="51" x14ac:dyDescent="0.25">
      <c r="A873" s="34">
        <f>+'Key Dates'!$B$20</f>
        <v>45432</v>
      </c>
      <c r="B873" s="34">
        <f>+'Key Dates'!$B$20</f>
        <v>45432</v>
      </c>
      <c r="C873" s="44" t="s">
        <v>397</v>
      </c>
      <c r="D873" s="27" t="s">
        <v>108</v>
      </c>
      <c r="E873" s="2" t="s">
        <v>86</v>
      </c>
      <c r="F873" s="2" t="s">
        <v>86</v>
      </c>
    </row>
    <row r="874" spans="1:6" ht="51" x14ac:dyDescent="0.25">
      <c r="A874" s="34">
        <f>+'Key Dates'!$B$20</f>
        <v>45432</v>
      </c>
      <c r="B874" s="34">
        <f>+'Key Dates'!$B$20</f>
        <v>45432</v>
      </c>
      <c r="C874" s="44" t="s">
        <v>397</v>
      </c>
      <c r="D874" s="27" t="s">
        <v>108</v>
      </c>
      <c r="E874" s="2" t="s">
        <v>17</v>
      </c>
      <c r="F874" s="2" t="s">
        <v>86</v>
      </c>
    </row>
    <row r="875" spans="1:6" ht="51" x14ac:dyDescent="0.25">
      <c r="A875" s="34">
        <f>+'Key Dates'!$B$20</f>
        <v>45432</v>
      </c>
      <c r="B875" s="34">
        <f>+'Key Dates'!$B$20</f>
        <v>45432</v>
      </c>
      <c r="C875" s="44" t="s">
        <v>397</v>
      </c>
      <c r="D875" s="27" t="s">
        <v>108</v>
      </c>
      <c r="E875" s="2" t="s">
        <v>27</v>
      </c>
      <c r="F875" s="2" t="s">
        <v>86</v>
      </c>
    </row>
    <row r="876" spans="1:6" ht="51" x14ac:dyDescent="0.25">
      <c r="A876" s="34">
        <f>+'Key Dates'!$B$20</f>
        <v>45432</v>
      </c>
      <c r="B876" s="34">
        <f>+'Key Dates'!$B$20</f>
        <v>45432</v>
      </c>
      <c r="C876" s="44" t="s">
        <v>397</v>
      </c>
      <c r="D876" s="27" t="s">
        <v>108</v>
      </c>
      <c r="E876" s="2" t="s">
        <v>55</v>
      </c>
      <c r="F876" s="2" t="s">
        <v>86</v>
      </c>
    </row>
    <row r="877" spans="1:6" ht="51" x14ac:dyDescent="0.25">
      <c r="A877" s="34">
        <f>+'Key Dates'!$B$20</f>
        <v>45432</v>
      </c>
      <c r="B877" s="34">
        <f>+'Key Dates'!$B$20</f>
        <v>45432</v>
      </c>
      <c r="C877" s="44" t="s">
        <v>397</v>
      </c>
      <c r="D877" s="27" t="s">
        <v>108</v>
      </c>
      <c r="E877" s="2" t="s">
        <v>18</v>
      </c>
      <c r="F877" s="2" t="s">
        <v>86</v>
      </c>
    </row>
    <row r="878" spans="1:6" ht="102" x14ac:dyDescent="0.25">
      <c r="A878" s="34">
        <f>+'Key Dates'!$B$7-84</f>
        <v>45433</v>
      </c>
      <c r="B878" s="34">
        <f>+'Key Dates'!$B$7-70</f>
        <v>45447</v>
      </c>
      <c r="C878" s="44" t="s">
        <v>755</v>
      </c>
      <c r="D878" s="27" t="s">
        <v>105</v>
      </c>
      <c r="E878" s="2" t="s">
        <v>17</v>
      </c>
      <c r="F878" s="2" t="s">
        <v>106</v>
      </c>
    </row>
    <row r="879" spans="1:6" ht="102" x14ac:dyDescent="0.25">
      <c r="A879" s="34">
        <f>+'Key Dates'!$B$7-84</f>
        <v>45433</v>
      </c>
      <c r="B879" s="34">
        <f>+'Key Dates'!$B$7-70</f>
        <v>45447</v>
      </c>
      <c r="C879" s="44" t="s">
        <v>755</v>
      </c>
      <c r="D879" s="27" t="s">
        <v>105</v>
      </c>
      <c r="E879" s="2" t="s">
        <v>27</v>
      </c>
      <c r="F879" s="2" t="s">
        <v>106</v>
      </c>
    </row>
    <row r="880" spans="1:6" ht="102" x14ac:dyDescent="0.25">
      <c r="A880" s="34">
        <f>+'Key Dates'!$B$7-84</f>
        <v>45433</v>
      </c>
      <c r="B880" s="34">
        <f>+'Key Dates'!$B$7-70</f>
        <v>45447</v>
      </c>
      <c r="C880" s="44" t="s">
        <v>755</v>
      </c>
      <c r="D880" s="27" t="s">
        <v>105</v>
      </c>
      <c r="E880" s="2" t="s">
        <v>55</v>
      </c>
      <c r="F880" s="2" t="s">
        <v>106</v>
      </c>
    </row>
    <row r="881" spans="1:6" ht="102" x14ac:dyDescent="0.25">
      <c r="A881" s="34">
        <f>+'Key Dates'!$B$7-84</f>
        <v>45433</v>
      </c>
      <c r="B881" s="34">
        <f>+'Key Dates'!$B$7-70</f>
        <v>45447</v>
      </c>
      <c r="C881" s="44" t="s">
        <v>755</v>
      </c>
      <c r="D881" s="27" t="s">
        <v>105</v>
      </c>
      <c r="E881" s="2" t="s">
        <v>18</v>
      </c>
      <c r="F881" s="2" t="s">
        <v>106</v>
      </c>
    </row>
    <row r="882" spans="1:6" ht="102" x14ac:dyDescent="0.25">
      <c r="A882" s="34">
        <f>+'Key Dates'!$B$7-84</f>
        <v>45433</v>
      </c>
      <c r="B882" s="34">
        <f>+'Key Dates'!$B$7-70</f>
        <v>45447</v>
      </c>
      <c r="C882" s="44" t="s">
        <v>755</v>
      </c>
      <c r="D882" s="27" t="s">
        <v>105</v>
      </c>
      <c r="E882" s="2" t="s">
        <v>900</v>
      </c>
      <c r="F882" s="2" t="s">
        <v>106</v>
      </c>
    </row>
    <row r="883" spans="1:6" ht="102" x14ac:dyDescent="0.25">
      <c r="A883" s="34">
        <f>+'Key Dates'!$B$7-84</f>
        <v>45433</v>
      </c>
      <c r="B883" s="34">
        <f>+'Key Dates'!$B$7-70</f>
        <v>45447</v>
      </c>
      <c r="C883" s="44" t="s">
        <v>755</v>
      </c>
      <c r="D883" s="27" t="s">
        <v>105</v>
      </c>
      <c r="E883" s="2" t="s">
        <v>19</v>
      </c>
      <c r="F883" s="2" t="s">
        <v>106</v>
      </c>
    </row>
    <row r="884" spans="1:6" ht="102" x14ac:dyDescent="0.25">
      <c r="A884" s="34">
        <f>+'Key Dates'!$B$7-84</f>
        <v>45433</v>
      </c>
      <c r="B884" s="34">
        <f>+'Key Dates'!$B$7-70</f>
        <v>45447</v>
      </c>
      <c r="C884" s="44" t="s">
        <v>755</v>
      </c>
      <c r="D884" s="27" t="s">
        <v>105</v>
      </c>
      <c r="E884" s="2" t="s">
        <v>22</v>
      </c>
      <c r="F884" s="2" t="s">
        <v>106</v>
      </c>
    </row>
    <row r="885" spans="1:6" ht="126" x14ac:dyDescent="0.25">
      <c r="A885" s="34">
        <f>+'Key Dates'!$B$7-84</f>
        <v>45433</v>
      </c>
      <c r="B885" s="34">
        <f>+'Key Dates'!$B$7-70</f>
        <v>45447</v>
      </c>
      <c r="C885" s="44" t="s">
        <v>634</v>
      </c>
      <c r="D885" s="27" t="s">
        <v>565</v>
      </c>
      <c r="E885" s="2" t="s">
        <v>17</v>
      </c>
      <c r="F885" s="2" t="s">
        <v>26</v>
      </c>
    </row>
    <row r="886" spans="1:6" ht="126" x14ac:dyDescent="0.25">
      <c r="A886" s="34">
        <f>+'Key Dates'!$B$7-84</f>
        <v>45433</v>
      </c>
      <c r="B886" s="34">
        <f>+'Key Dates'!$B$7-70</f>
        <v>45447</v>
      </c>
      <c r="C886" s="44" t="s">
        <v>634</v>
      </c>
      <c r="D886" s="27" t="s">
        <v>565</v>
      </c>
      <c r="E886" s="2" t="s">
        <v>27</v>
      </c>
      <c r="F886" s="2" t="s">
        <v>26</v>
      </c>
    </row>
    <row r="887" spans="1:6" ht="126" x14ac:dyDescent="0.25">
      <c r="A887" s="34">
        <f>+'Key Dates'!$B$7-84</f>
        <v>45433</v>
      </c>
      <c r="B887" s="34">
        <f>+'Key Dates'!$B$7-70</f>
        <v>45447</v>
      </c>
      <c r="C887" s="44" t="s">
        <v>634</v>
      </c>
      <c r="D887" s="27" t="s">
        <v>565</v>
      </c>
      <c r="E887" s="2" t="s">
        <v>55</v>
      </c>
      <c r="F887" s="2" t="s">
        <v>26</v>
      </c>
    </row>
    <row r="888" spans="1:6" ht="126" x14ac:dyDescent="0.25">
      <c r="A888" s="34">
        <f>+'Key Dates'!$B$7-84</f>
        <v>45433</v>
      </c>
      <c r="B888" s="34">
        <f>+'Key Dates'!$B$7-70</f>
        <v>45447</v>
      </c>
      <c r="C888" s="44" t="s">
        <v>634</v>
      </c>
      <c r="D888" s="27" t="s">
        <v>565</v>
      </c>
      <c r="E888" s="2" t="s">
        <v>18</v>
      </c>
      <c r="F888" s="2" t="s">
        <v>26</v>
      </c>
    </row>
    <row r="889" spans="1:6" ht="126" x14ac:dyDescent="0.25">
      <c r="A889" s="34">
        <f>+'Key Dates'!$B$7-84</f>
        <v>45433</v>
      </c>
      <c r="B889" s="34">
        <f>+'Key Dates'!$B$7-70</f>
        <v>45447</v>
      </c>
      <c r="C889" s="44" t="s">
        <v>634</v>
      </c>
      <c r="D889" s="27" t="s">
        <v>565</v>
      </c>
      <c r="E889" s="2" t="s">
        <v>19</v>
      </c>
      <c r="F889" s="2" t="s">
        <v>26</v>
      </c>
    </row>
    <row r="890" spans="1:6" ht="94.5" x14ac:dyDescent="0.25">
      <c r="A890" s="34">
        <f>+'Key Dates'!$B$7-84</f>
        <v>45433</v>
      </c>
      <c r="B890" s="34">
        <f>+'Key Dates'!$B$7-56</f>
        <v>45461</v>
      </c>
      <c r="C890" s="44" t="s">
        <v>628</v>
      </c>
      <c r="D890" s="27" t="s">
        <v>566</v>
      </c>
      <c r="E890" s="2" t="s">
        <v>17</v>
      </c>
      <c r="F890" s="2" t="s">
        <v>26</v>
      </c>
    </row>
    <row r="891" spans="1:6" ht="94.5" x14ac:dyDescent="0.25">
      <c r="A891" s="34">
        <f>+'Key Dates'!$B$7-84</f>
        <v>45433</v>
      </c>
      <c r="B891" s="34">
        <f>+'Key Dates'!$B$7-56</f>
        <v>45461</v>
      </c>
      <c r="C891" s="44" t="s">
        <v>628</v>
      </c>
      <c r="D891" s="27" t="s">
        <v>566</v>
      </c>
      <c r="E891" s="2" t="s">
        <v>27</v>
      </c>
      <c r="F891" s="2" t="s">
        <v>26</v>
      </c>
    </row>
    <row r="892" spans="1:6" ht="94.5" x14ac:dyDescent="0.25">
      <c r="A892" s="34">
        <f>+'Key Dates'!$B$7-84</f>
        <v>45433</v>
      </c>
      <c r="B892" s="34">
        <f>+'Key Dates'!$B$7-56</f>
        <v>45461</v>
      </c>
      <c r="C892" s="44" t="s">
        <v>628</v>
      </c>
      <c r="D892" s="27" t="s">
        <v>566</v>
      </c>
      <c r="E892" s="2" t="s">
        <v>55</v>
      </c>
      <c r="F892" s="2" t="s">
        <v>26</v>
      </c>
    </row>
    <row r="893" spans="1:6" ht="94.5" x14ac:dyDescent="0.25">
      <c r="A893" s="34">
        <f>+'Key Dates'!$B$7-84</f>
        <v>45433</v>
      </c>
      <c r="B893" s="34">
        <f>+'Key Dates'!$B$7-56</f>
        <v>45461</v>
      </c>
      <c r="C893" s="44" t="s">
        <v>628</v>
      </c>
      <c r="D893" s="27" t="s">
        <v>566</v>
      </c>
      <c r="E893" s="2" t="s">
        <v>18</v>
      </c>
      <c r="F893" s="2" t="s">
        <v>26</v>
      </c>
    </row>
    <row r="894" spans="1:6" ht="94.5" x14ac:dyDescent="0.25">
      <c r="A894" s="34">
        <f>+'Key Dates'!$B$7-84</f>
        <v>45433</v>
      </c>
      <c r="B894" s="34">
        <f>+'Key Dates'!$B$7-56</f>
        <v>45461</v>
      </c>
      <c r="C894" s="44" t="s">
        <v>628</v>
      </c>
      <c r="D894" s="27" t="s">
        <v>566</v>
      </c>
      <c r="E894" s="2" t="s">
        <v>19</v>
      </c>
      <c r="F894" s="2" t="s">
        <v>26</v>
      </c>
    </row>
    <row r="895" spans="1:6" ht="110.25" x14ac:dyDescent="0.25">
      <c r="A895" s="34">
        <v>45433</v>
      </c>
      <c r="B895" s="34">
        <f>+'Key Dates'!$B$8-126</f>
        <v>45475</v>
      </c>
      <c r="C895" s="44" t="s">
        <v>398</v>
      </c>
      <c r="D895" s="27" t="s">
        <v>35</v>
      </c>
      <c r="E895" s="2" t="s">
        <v>17</v>
      </c>
      <c r="F895" s="2" t="s">
        <v>24</v>
      </c>
    </row>
    <row r="896" spans="1:6" ht="110.25" x14ac:dyDescent="0.25">
      <c r="A896" s="34">
        <v>45433</v>
      </c>
      <c r="B896" s="34">
        <f>+'Key Dates'!$B$8-126</f>
        <v>45475</v>
      </c>
      <c r="C896" s="44" t="s">
        <v>398</v>
      </c>
      <c r="D896" s="27" t="s">
        <v>35</v>
      </c>
      <c r="E896" s="2" t="s">
        <v>18</v>
      </c>
      <c r="F896" s="2" t="s">
        <v>24</v>
      </c>
    </row>
    <row r="897" spans="1:6" ht="110.25" x14ac:dyDescent="0.25">
      <c r="A897" s="34">
        <v>45433</v>
      </c>
      <c r="B897" s="34">
        <f>+'Key Dates'!$B$8-126</f>
        <v>45475</v>
      </c>
      <c r="C897" s="44" t="s">
        <v>398</v>
      </c>
      <c r="D897" s="27" t="s">
        <v>35</v>
      </c>
      <c r="E897" s="2" t="s">
        <v>19</v>
      </c>
      <c r="F897" s="2" t="s">
        <v>24</v>
      </c>
    </row>
    <row r="898" spans="1:6" ht="110.25" x14ac:dyDescent="0.25">
      <c r="A898" s="34">
        <v>45433</v>
      </c>
      <c r="B898" s="34">
        <f>+'Key Dates'!$B$8-126</f>
        <v>45475</v>
      </c>
      <c r="C898" s="44" t="s">
        <v>398</v>
      </c>
      <c r="D898" s="27" t="s">
        <v>35</v>
      </c>
      <c r="E898" s="2" t="s">
        <v>20</v>
      </c>
      <c r="F898" s="2" t="s">
        <v>24</v>
      </c>
    </row>
    <row r="899" spans="1:6" ht="110.25" x14ac:dyDescent="0.25">
      <c r="A899" s="34">
        <v>45433</v>
      </c>
      <c r="B899" s="34">
        <f>+'Key Dates'!$B$8-126</f>
        <v>45475</v>
      </c>
      <c r="C899" s="44" t="s">
        <v>398</v>
      </c>
      <c r="D899" s="27" t="s">
        <v>35</v>
      </c>
      <c r="E899" s="2" t="s">
        <v>30</v>
      </c>
      <c r="F899" s="2" t="s">
        <v>24</v>
      </c>
    </row>
    <row r="900" spans="1:6" ht="110.25" x14ac:dyDescent="0.25">
      <c r="A900" s="34">
        <v>45433</v>
      </c>
      <c r="B900" s="34">
        <f>+'Key Dates'!$B$8-126</f>
        <v>45475</v>
      </c>
      <c r="C900" s="44" t="s">
        <v>398</v>
      </c>
      <c r="D900" s="27" t="s">
        <v>35</v>
      </c>
      <c r="E900" s="2" t="s">
        <v>21</v>
      </c>
      <c r="F900" s="2" t="s">
        <v>24</v>
      </c>
    </row>
    <row r="901" spans="1:6" ht="110.25" x14ac:dyDescent="0.25">
      <c r="A901" s="34">
        <v>45433</v>
      </c>
      <c r="B901" s="34">
        <f>+'Key Dates'!$B$8-126</f>
        <v>45475</v>
      </c>
      <c r="C901" s="44" t="s">
        <v>398</v>
      </c>
      <c r="D901" s="27" t="s">
        <v>35</v>
      </c>
      <c r="E901" s="2" t="s">
        <v>22</v>
      </c>
      <c r="F901" s="2" t="s">
        <v>24</v>
      </c>
    </row>
    <row r="902" spans="1:6" ht="110.25" x14ac:dyDescent="0.25">
      <c r="A902" s="34">
        <v>45433</v>
      </c>
      <c r="B902" s="34">
        <f>+'Key Dates'!$B$8-126</f>
        <v>45475</v>
      </c>
      <c r="C902" s="44" t="s">
        <v>398</v>
      </c>
      <c r="D902" s="27" t="s">
        <v>35</v>
      </c>
      <c r="E902" s="2" t="s">
        <v>23</v>
      </c>
      <c r="F902" s="2" t="s">
        <v>24</v>
      </c>
    </row>
    <row r="903" spans="1:6" ht="141.75" x14ac:dyDescent="0.25">
      <c r="A903" s="34">
        <f>+'Key Dates'!$B$7-84</f>
        <v>45433</v>
      </c>
      <c r="B903" s="34">
        <f>+'Key Dates'!$B$8-77</f>
        <v>45524</v>
      </c>
      <c r="C903" s="44" t="s">
        <v>756</v>
      </c>
      <c r="D903" s="27" t="s">
        <v>107</v>
      </c>
      <c r="E903" s="2" t="s">
        <v>17</v>
      </c>
      <c r="F903" s="2" t="s">
        <v>26</v>
      </c>
    </row>
    <row r="904" spans="1:6" ht="141.75" x14ac:dyDescent="0.25">
      <c r="A904" s="34">
        <f>+'Key Dates'!$B$7-84</f>
        <v>45433</v>
      </c>
      <c r="B904" s="34">
        <f>+'Key Dates'!$B$8-77</f>
        <v>45524</v>
      </c>
      <c r="C904" s="44" t="s">
        <v>756</v>
      </c>
      <c r="D904" s="27" t="s">
        <v>107</v>
      </c>
      <c r="E904" s="2" t="s">
        <v>27</v>
      </c>
      <c r="F904" s="2" t="s">
        <v>26</v>
      </c>
    </row>
    <row r="905" spans="1:6" ht="141.75" x14ac:dyDescent="0.25">
      <c r="A905" s="34">
        <f>+'Key Dates'!$B$7-84</f>
        <v>45433</v>
      </c>
      <c r="B905" s="34">
        <f>+'Key Dates'!$B$8-77</f>
        <v>45524</v>
      </c>
      <c r="C905" s="44" t="s">
        <v>756</v>
      </c>
      <c r="D905" s="27" t="s">
        <v>107</v>
      </c>
      <c r="E905" s="2" t="s">
        <v>55</v>
      </c>
      <c r="F905" s="2" t="s">
        <v>26</v>
      </c>
    </row>
    <row r="906" spans="1:6" ht="141.75" x14ac:dyDescent="0.25">
      <c r="A906" s="34">
        <f>+'Key Dates'!$B$7-84</f>
        <v>45433</v>
      </c>
      <c r="B906" s="34">
        <f>+'Key Dates'!$B$8-77</f>
        <v>45524</v>
      </c>
      <c r="C906" s="44" t="s">
        <v>756</v>
      </c>
      <c r="D906" s="27" t="s">
        <v>107</v>
      </c>
      <c r="E906" s="2" t="s">
        <v>66</v>
      </c>
      <c r="F906" s="2" t="s">
        <v>26</v>
      </c>
    </row>
    <row r="907" spans="1:6" ht="141.75" x14ac:dyDescent="0.25">
      <c r="A907" s="34">
        <f>+'Key Dates'!$B$7-84</f>
        <v>45433</v>
      </c>
      <c r="B907" s="34">
        <f>+'Key Dates'!$B$8-77</f>
        <v>45524</v>
      </c>
      <c r="C907" s="44" t="s">
        <v>756</v>
      </c>
      <c r="D907" s="27" t="s">
        <v>107</v>
      </c>
      <c r="E907" s="2" t="s">
        <v>18</v>
      </c>
      <c r="F907" s="2" t="s">
        <v>26</v>
      </c>
    </row>
    <row r="908" spans="1:6" ht="63" x14ac:dyDescent="0.25">
      <c r="A908" s="34">
        <f>+'Key Dates'!$B$7-84</f>
        <v>45433</v>
      </c>
      <c r="B908" s="34">
        <f>+'Key Dates'!$B$8+14</f>
        <v>45615</v>
      </c>
      <c r="C908" s="44" t="s">
        <v>757</v>
      </c>
      <c r="D908" s="27" t="s">
        <v>62</v>
      </c>
      <c r="E908" s="2" t="s">
        <v>17</v>
      </c>
      <c r="F908" s="2" t="s">
        <v>26</v>
      </c>
    </row>
    <row r="909" spans="1:6" ht="63" x14ac:dyDescent="0.25">
      <c r="A909" s="34">
        <f>+'Key Dates'!$B$7-84</f>
        <v>45433</v>
      </c>
      <c r="B909" s="34">
        <f>+'Key Dates'!$B$8+14</f>
        <v>45615</v>
      </c>
      <c r="C909" s="44" t="s">
        <v>757</v>
      </c>
      <c r="D909" s="27" t="s">
        <v>62</v>
      </c>
      <c r="E909" s="2" t="s">
        <v>27</v>
      </c>
      <c r="F909" s="2" t="s">
        <v>26</v>
      </c>
    </row>
    <row r="910" spans="1:6" ht="63" x14ac:dyDescent="0.25">
      <c r="A910" s="34">
        <f>+'Key Dates'!$B$7-84</f>
        <v>45433</v>
      </c>
      <c r="B910" s="34">
        <f>+'Key Dates'!$B$8+14</f>
        <v>45615</v>
      </c>
      <c r="C910" s="44" t="s">
        <v>757</v>
      </c>
      <c r="D910" s="27" t="s">
        <v>62</v>
      </c>
      <c r="E910" s="2" t="s">
        <v>55</v>
      </c>
      <c r="F910" s="2" t="s">
        <v>26</v>
      </c>
    </row>
    <row r="911" spans="1:6" ht="63" x14ac:dyDescent="0.25">
      <c r="A911" s="34">
        <f>+'Key Dates'!$B$7-84</f>
        <v>45433</v>
      </c>
      <c r="B911" s="34">
        <f>+'Key Dates'!$B$8+14</f>
        <v>45615</v>
      </c>
      <c r="C911" s="44" t="s">
        <v>757</v>
      </c>
      <c r="D911" s="27" t="s">
        <v>62</v>
      </c>
      <c r="E911" s="2" t="s">
        <v>18</v>
      </c>
      <c r="F911" s="2" t="s">
        <v>26</v>
      </c>
    </row>
    <row r="912" spans="1:6" ht="63" x14ac:dyDescent="0.25">
      <c r="A912" s="34">
        <f>+'Key Dates'!$B$7-84</f>
        <v>45433</v>
      </c>
      <c r="B912" s="34">
        <f>+'Key Dates'!$B$8+14</f>
        <v>45615</v>
      </c>
      <c r="C912" s="44" t="s">
        <v>757</v>
      </c>
      <c r="D912" s="27" t="s">
        <v>62</v>
      </c>
      <c r="E912" s="2" t="s">
        <v>900</v>
      </c>
      <c r="F912" s="2" t="s">
        <v>26</v>
      </c>
    </row>
    <row r="913" spans="1:6" ht="63" x14ac:dyDescent="0.25">
      <c r="A913" s="34">
        <f>+'Key Dates'!$B$7-84</f>
        <v>45433</v>
      </c>
      <c r="B913" s="34">
        <f>+'Key Dates'!$B$8+14</f>
        <v>45615</v>
      </c>
      <c r="C913" s="44" t="s">
        <v>757</v>
      </c>
      <c r="D913" s="27" t="s">
        <v>62</v>
      </c>
      <c r="E913" s="2" t="s">
        <v>19</v>
      </c>
      <c r="F913" s="2" t="s">
        <v>26</v>
      </c>
    </row>
    <row r="914" spans="1:6" ht="63" x14ac:dyDescent="0.25">
      <c r="A914" s="34">
        <f>+'Key Dates'!$B$7-84</f>
        <v>45433</v>
      </c>
      <c r="B914" s="34">
        <f>+'Key Dates'!$B$8+14</f>
        <v>45615</v>
      </c>
      <c r="C914" s="44" t="s">
        <v>757</v>
      </c>
      <c r="D914" s="27" t="s">
        <v>62</v>
      </c>
      <c r="E914" s="2" t="s">
        <v>22</v>
      </c>
      <c r="F914" s="2" t="s">
        <v>26</v>
      </c>
    </row>
    <row r="915" spans="1:6" ht="126" x14ac:dyDescent="0.25">
      <c r="A915" s="34">
        <f>+'Key Dates'!$B$7-84</f>
        <v>45433</v>
      </c>
      <c r="B915" s="34">
        <f>+'Key Dates'!$B$8+30</f>
        <v>45631</v>
      </c>
      <c r="C915" s="44" t="s">
        <v>629</v>
      </c>
      <c r="D915" s="27" t="s">
        <v>42</v>
      </c>
      <c r="E915" s="2" t="s">
        <v>17</v>
      </c>
      <c r="F915" s="2" t="s">
        <v>26</v>
      </c>
    </row>
    <row r="916" spans="1:6" ht="126" x14ac:dyDescent="0.25">
      <c r="A916" s="34">
        <f>+'Key Dates'!$B$7-84</f>
        <v>45433</v>
      </c>
      <c r="B916" s="34">
        <f>+'Key Dates'!$B$8+30</f>
        <v>45631</v>
      </c>
      <c r="C916" s="44" t="s">
        <v>629</v>
      </c>
      <c r="D916" s="27" t="s">
        <v>42</v>
      </c>
      <c r="E916" s="2" t="s">
        <v>27</v>
      </c>
      <c r="F916" s="2" t="s">
        <v>26</v>
      </c>
    </row>
    <row r="917" spans="1:6" ht="126" x14ac:dyDescent="0.25">
      <c r="A917" s="34">
        <f>+'Key Dates'!$B$7-84</f>
        <v>45433</v>
      </c>
      <c r="B917" s="34">
        <f>+'Key Dates'!$B$8+30</f>
        <v>45631</v>
      </c>
      <c r="C917" s="44" t="s">
        <v>629</v>
      </c>
      <c r="D917" s="27" t="s">
        <v>42</v>
      </c>
      <c r="E917" s="2" t="s">
        <v>18</v>
      </c>
      <c r="F917" s="2" t="s">
        <v>26</v>
      </c>
    </row>
    <row r="918" spans="1:6" ht="126" x14ac:dyDescent="0.25">
      <c r="A918" s="34">
        <f>+'Key Dates'!$B$7-84</f>
        <v>45433</v>
      </c>
      <c r="B918" s="34">
        <f>+'Key Dates'!$B$8+30</f>
        <v>45631</v>
      </c>
      <c r="C918" s="44" t="s">
        <v>629</v>
      </c>
      <c r="D918" s="27" t="s">
        <v>42</v>
      </c>
      <c r="E918" s="2" t="s">
        <v>900</v>
      </c>
      <c r="F918" s="2" t="s">
        <v>26</v>
      </c>
    </row>
    <row r="919" spans="1:6" ht="126" x14ac:dyDescent="0.25">
      <c r="A919" s="34">
        <f>+'Key Dates'!$B$7-84</f>
        <v>45433</v>
      </c>
      <c r="B919" s="34">
        <f>+'Key Dates'!$B$8+30</f>
        <v>45631</v>
      </c>
      <c r="C919" s="44" t="s">
        <v>629</v>
      </c>
      <c r="D919" s="27" t="s">
        <v>42</v>
      </c>
      <c r="E919" s="2" t="s">
        <v>19</v>
      </c>
      <c r="F919" s="2" t="s">
        <v>26</v>
      </c>
    </row>
    <row r="920" spans="1:6" ht="126" x14ac:dyDescent="0.25">
      <c r="A920" s="34">
        <f>+'Key Dates'!$B$7-84</f>
        <v>45433</v>
      </c>
      <c r="B920" s="34">
        <f>+'Key Dates'!$B$8+30</f>
        <v>45631</v>
      </c>
      <c r="C920" s="44" t="s">
        <v>629</v>
      </c>
      <c r="D920" s="27" t="s">
        <v>42</v>
      </c>
      <c r="E920" s="2" t="s">
        <v>22</v>
      </c>
      <c r="F920" s="2" t="s">
        <v>26</v>
      </c>
    </row>
    <row r="921" spans="1:6" ht="110.25" x14ac:dyDescent="0.25">
      <c r="A921" s="34">
        <f>+'Key Dates'!$B$7-81</f>
        <v>45436</v>
      </c>
      <c r="B921" s="34">
        <f>+'Key Dates'!$B$7-81</f>
        <v>45436</v>
      </c>
      <c r="C921" s="45" t="s">
        <v>616</v>
      </c>
      <c r="D921" s="35" t="s">
        <v>265</v>
      </c>
      <c r="E921" s="36" t="s">
        <v>17</v>
      </c>
      <c r="F921" s="36" t="s">
        <v>208</v>
      </c>
    </row>
    <row r="922" spans="1:6" ht="110.25" x14ac:dyDescent="0.25">
      <c r="A922" s="34">
        <f>+'Key Dates'!$B$7-81</f>
        <v>45436</v>
      </c>
      <c r="B922" s="34">
        <f>+'Key Dates'!$B$7-81</f>
        <v>45436</v>
      </c>
      <c r="C922" s="45" t="s">
        <v>616</v>
      </c>
      <c r="D922" s="35" t="s">
        <v>265</v>
      </c>
      <c r="E922" s="36" t="s">
        <v>18</v>
      </c>
      <c r="F922" s="36" t="s">
        <v>208</v>
      </c>
    </row>
    <row r="923" spans="1:6" ht="110.25" x14ac:dyDescent="0.25">
      <c r="A923" s="34">
        <f>+'Key Dates'!$B$7-81</f>
        <v>45436</v>
      </c>
      <c r="B923" s="34">
        <f>+'Key Dates'!$B$7-81</f>
        <v>45436</v>
      </c>
      <c r="C923" s="45" t="s">
        <v>616</v>
      </c>
      <c r="D923" s="35" t="s">
        <v>265</v>
      </c>
      <c r="E923" s="36" t="s">
        <v>19</v>
      </c>
      <c r="F923" s="36" t="s">
        <v>208</v>
      </c>
    </row>
    <row r="924" spans="1:6" ht="110.25" x14ac:dyDescent="0.25">
      <c r="A924" s="34">
        <f>+'Key Dates'!$B$7-81</f>
        <v>45436</v>
      </c>
      <c r="B924" s="34">
        <f>+'Key Dates'!$B$7-81</f>
        <v>45436</v>
      </c>
      <c r="C924" s="45" t="s">
        <v>616</v>
      </c>
      <c r="D924" s="35" t="s">
        <v>265</v>
      </c>
      <c r="E924" s="36" t="s">
        <v>20</v>
      </c>
      <c r="F924" s="36" t="s">
        <v>208</v>
      </c>
    </row>
    <row r="925" spans="1:6" ht="110.25" x14ac:dyDescent="0.25">
      <c r="A925" s="34">
        <f>+'Key Dates'!$B$7-81</f>
        <v>45436</v>
      </c>
      <c r="B925" s="34">
        <f>+'Key Dates'!$B$7-81</f>
        <v>45436</v>
      </c>
      <c r="C925" s="45" t="s">
        <v>616</v>
      </c>
      <c r="D925" s="35" t="s">
        <v>265</v>
      </c>
      <c r="E925" s="36" t="s">
        <v>30</v>
      </c>
      <c r="F925" s="36" t="s">
        <v>208</v>
      </c>
    </row>
    <row r="926" spans="1:6" ht="110.25" x14ac:dyDescent="0.25">
      <c r="A926" s="34">
        <f>+'Key Dates'!$B$7-81</f>
        <v>45436</v>
      </c>
      <c r="B926" s="34">
        <f>+'Key Dates'!$B$7-81</f>
        <v>45436</v>
      </c>
      <c r="C926" s="45" t="s">
        <v>616</v>
      </c>
      <c r="D926" s="35" t="s">
        <v>265</v>
      </c>
      <c r="E926" s="36" t="s">
        <v>21</v>
      </c>
      <c r="F926" s="36" t="s">
        <v>208</v>
      </c>
    </row>
    <row r="927" spans="1:6" ht="31.5" x14ac:dyDescent="0.25">
      <c r="A927" s="34">
        <f>+'Key Dates'!$B$13</f>
        <v>45439</v>
      </c>
      <c r="B927" s="34">
        <f>+'Key Dates'!$B$13</f>
        <v>45439</v>
      </c>
      <c r="C927" s="47" t="s">
        <v>758</v>
      </c>
      <c r="D927" s="27" t="s">
        <v>28</v>
      </c>
      <c r="E927" s="2" t="s">
        <v>29</v>
      </c>
      <c r="F927" s="2" t="s">
        <v>29</v>
      </c>
    </row>
    <row r="928" spans="1:6" ht="153" x14ac:dyDescent="0.25">
      <c r="A928" s="34">
        <f>+'Key Dates'!$B$7-74</f>
        <v>45443</v>
      </c>
      <c r="B928" s="34">
        <f>+'Key Dates'!$B$7-74</f>
        <v>45443</v>
      </c>
      <c r="C928" s="45" t="s">
        <v>759</v>
      </c>
      <c r="D928" s="35" t="s">
        <v>567</v>
      </c>
      <c r="E928" s="2" t="s">
        <v>17</v>
      </c>
      <c r="F928" s="2" t="s">
        <v>36</v>
      </c>
    </row>
    <row r="929" spans="1:6" ht="153" x14ac:dyDescent="0.25">
      <c r="A929" s="34">
        <f>+'Key Dates'!$B$7-74</f>
        <v>45443</v>
      </c>
      <c r="B929" s="34">
        <f>+'Key Dates'!$B$7-74</f>
        <v>45443</v>
      </c>
      <c r="C929" s="45" t="s">
        <v>759</v>
      </c>
      <c r="D929" s="35" t="s">
        <v>567</v>
      </c>
      <c r="E929" s="2" t="s">
        <v>18</v>
      </c>
      <c r="F929" s="2" t="s">
        <v>36</v>
      </c>
    </row>
    <row r="930" spans="1:6" ht="153" x14ac:dyDescent="0.25">
      <c r="A930" s="34">
        <f>+'Key Dates'!$B$7-74</f>
        <v>45443</v>
      </c>
      <c r="B930" s="34">
        <f>+'Key Dates'!$B$7-74</f>
        <v>45443</v>
      </c>
      <c r="C930" s="45" t="s">
        <v>759</v>
      </c>
      <c r="D930" s="35" t="s">
        <v>567</v>
      </c>
      <c r="E930" s="2" t="s">
        <v>19</v>
      </c>
      <c r="F930" s="2" t="s">
        <v>36</v>
      </c>
    </row>
    <row r="931" spans="1:6" ht="153" x14ac:dyDescent="0.25">
      <c r="A931" s="34">
        <f>+'Key Dates'!$B$7-74</f>
        <v>45443</v>
      </c>
      <c r="B931" s="34">
        <f>+'Key Dates'!$B$7-74</f>
        <v>45443</v>
      </c>
      <c r="C931" s="45" t="s">
        <v>759</v>
      </c>
      <c r="D931" s="35" t="s">
        <v>567</v>
      </c>
      <c r="E931" s="2" t="s">
        <v>20</v>
      </c>
      <c r="F931" s="2" t="s">
        <v>36</v>
      </c>
    </row>
    <row r="932" spans="1:6" ht="153" x14ac:dyDescent="0.25">
      <c r="A932" s="34">
        <f>+'Key Dates'!$B$7-74</f>
        <v>45443</v>
      </c>
      <c r="B932" s="34">
        <f>+'Key Dates'!$B$7-74</f>
        <v>45443</v>
      </c>
      <c r="C932" s="45" t="s">
        <v>759</v>
      </c>
      <c r="D932" s="35" t="s">
        <v>567</v>
      </c>
      <c r="E932" s="2" t="s">
        <v>30</v>
      </c>
      <c r="F932" s="2" t="s">
        <v>36</v>
      </c>
    </row>
    <row r="933" spans="1:6" ht="153" x14ac:dyDescent="0.25">
      <c r="A933" s="34">
        <f>+'Key Dates'!$B$7-74</f>
        <v>45443</v>
      </c>
      <c r="B933" s="34">
        <f>+'Key Dates'!$B$7-74</f>
        <v>45443</v>
      </c>
      <c r="C933" s="45" t="s">
        <v>759</v>
      </c>
      <c r="D933" s="35" t="s">
        <v>567</v>
      </c>
      <c r="E933" s="2" t="s">
        <v>21</v>
      </c>
      <c r="F933" s="2" t="s">
        <v>36</v>
      </c>
    </row>
    <row r="934" spans="1:6" ht="153" x14ac:dyDescent="0.25">
      <c r="A934" s="34">
        <f>+'Key Dates'!$B$7-74</f>
        <v>45443</v>
      </c>
      <c r="B934" s="34">
        <f>+'Key Dates'!$B$7-74</f>
        <v>45443</v>
      </c>
      <c r="C934" s="45" t="s">
        <v>759</v>
      </c>
      <c r="D934" s="35" t="s">
        <v>567</v>
      </c>
      <c r="E934" s="2" t="s">
        <v>22</v>
      </c>
      <c r="F934" s="2" t="s">
        <v>36</v>
      </c>
    </row>
    <row r="935" spans="1:6" ht="153" x14ac:dyDescent="0.25">
      <c r="A935" s="34">
        <f>+'Key Dates'!$B$7-74</f>
        <v>45443</v>
      </c>
      <c r="B935" s="34">
        <f>+'Key Dates'!$B$7-74</f>
        <v>45443</v>
      </c>
      <c r="C935" s="45" t="s">
        <v>759</v>
      </c>
      <c r="D935" s="35" t="s">
        <v>567</v>
      </c>
      <c r="E935" s="2" t="s">
        <v>23</v>
      </c>
      <c r="F935" s="2" t="s">
        <v>36</v>
      </c>
    </row>
    <row r="936" spans="1:6" ht="78.75" x14ac:dyDescent="0.25">
      <c r="A936" s="34">
        <f>+'Key Dates'!$B$7-74</f>
        <v>45443</v>
      </c>
      <c r="B936" s="34">
        <f>+'Key Dates'!$B$7-74</f>
        <v>45443</v>
      </c>
      <c r="C936" s="44" t="s">
        <v>399</v>
      </c>
      <c r="D936" s="27" t="s">
        <v>109</v>
      </c>
      <c r="E936" s="2" t="s">
        <v>17</v>
      </c>
      <c r="F936" s="2" t="s">
        <v>36</v>
      </c>
    </row>
    <row r="937" spans="1:6" ht="78.75" x14ac:dyDescent="0.25">
      <c r="A937" s="34">
        <f>+'Key Dates'!$B$7-74</f>
        <v>45443</v>
      </c>
      <c r="B937" s="34">
        <f>+'Key Dates'!$B$7-74</f>
        <v>45443</v>
      </c>
      <c r="C937" s="44" t="s">
        <v>399</v>
      </c>
      <c r="D937" s="27" t="s">
        <v>109</v>
      </c>
      <c r="E937" s="2" t="s">
        <v>18</v>
      </c>
      <c r="F937" s="2" t="s">
        <v>36</v>
      </c>
    </row>
    <row r="938" spans="1:6" ht="78.75" x14ac:dyDescent="0.25">
      <c r="A938" s="34">
        <f>+'Key Dates'!$B$7-74</f>
        <v>45443</v>
      </c>
      <c r="B938" s="34">
        <f>+'Key Dates'!$B$7-74</f>
        <v>45443</v>
      </c>
      <c r="C938" s="44" t="s">
        <v>399</v>
      </c>
      <c r="D938" s="27" t="s">
        <v>109</v>
      </c>
      <c r="E938" s="2" t="s">
        <v>22</v>
      </c>
      <c r="F938" s="2" t="s">
        <v>36</v>
      </c>
    </row>
    <row r="939" spans="1:6" ht="78.75" x14ac:dyDescent="0.25">
      <c r="A939" s="34">
        <f>+'Key Dates'!$B$7-74</f>
        <v>45443</v>
      </c>
      <c r="B939" s="34">
        <f>+'Key Dates'!$B$7-74</f>
        <v>45443</v>
      </c>
      <c r="C939" s="44" t="s">
        <v>399</v>
      </c>
      <c r="D939" s="27" t="s">
        <v>109</v>
      </c>
      <c r="E939" s="2" t="s">
        <v>23</v>
      </c>
      <c r="F939" s="2" t="s">
        <v>36</v>
      </c>
    </row>
    <row r="940" spans="1:6" ht="94.5" x14ac:dyDescent="0.25">
      <c r="A940" s="34">
        <v>45443</v>
      </c>
      <c r="B940" s="34">
        <v>45443</v>
      </c>
      <c r="C940" s="45" t="s">
        <v>617</v>
      </c>
      <c r="D940" s="35" t="s">
        <v>400</v>
      </c>
      <c r="E940" s="36" t="s">
        <v>17</v>
      </c>
      <c r="F940" s="36" t="s">
        <v>24</v>
      </c>
    </row>
    <row r="941" spans="1:6" ht="94.5" x14ac:dyDescent="0.25">
      <c r="A941" s="34">
        <v>45443</v>
      </c>
      <c r="B941" s="34">
        <v>45443</v>
      </c>
      <c r="C941" s="45" t="s">
        <v>617</v>
      </c>
      <c r="D941" s="35" t="s">
        <v>400</v>
      </c>
      <c r="E941" s="36" t="s">
        <v>18</v>
      </c>
      <c r="F941" s="36" t="s">
        <v>24</v>
      </c>
    </row>
    <row r="942" spans="1:6" ht="94.5" x14ac:dyDescent="0.25">
      <c r="A942" s="34">
        <v>45443</v>
      </c>
      <c r="B942" s="34">
        <v>45443</v>
      </c>
      <c r="C942" s="45" t="s">
        <v>617</v>
      </c>
      <c r="D942" s="35" t="s">
        <v>400</v>
      </c>
      <c r="E942" s="36" t="s">
        <v>30</v>
      </c>
      <c r="F942" s="36" t="s">
        <v>24</v>
      </c>
    </row>
    <row r="943" spans="1:6" ht="126" x14ac:dyDescent="0.25">
      <c r="A943" s="34">
        <f>+'Key Dates'!$B$7-70</f>
        <v>45447</v>
      </c>
      <c r="B943" s="34">
        <f>+'Key Dates'!$B$7-70</f>
        <v>45447</v>
      </c>
      <c r="C943" s="44" t="s">
        <v>760</v>
      </c>
      <c r="D943" s="27" t="s">
        <v>105</v>
      </c>
      <c r="E943" s="2" t="s">
        <v>17</v>
      </c>
      <c r="F943" s="2" t="s">
        <v>106</v>
      </c>
    </row>
    <row r="944" spans="1:6" ht="126" x14ac:dyDescent="0.25">
      <c r="A944" s="34">
        <f>+'Key Dates'!$B$7-70</f>
        <v>45447</v>
      </c>
      <c r="B944" s="34">
        <f>+'Key Dates'!$B$7-70</f>
        <v>45447</v>
      </c>
      <c r="C944" s="44" t="s">
        <v>760</v>
      </c>
      <c r="D944" s="27" t="s">
        <v>105</v>
      </c>
      <c r="E944" s="2" t="s">
        <v>27</v>
      </c>
      <c r="F944" s="2" t="s">
        <v>106</v>
      </c>
    </row>
    <row r="945" spans="1:6" ht="126" x14ac:dyDescent="0.25">
      <c r="A945" s="34">
        <f>+'Key Dates'!$B$7-70</f>
        <v>45447</v>
      </c>
      <c r="B945" s="34">
        <f>+'Key Dates'!$B$7-70</f>
        <v>45447</v>
      </c>
      <c r="C945" s="44" t="s">
        <v>760</v>
      </c>
      <c r="D945" s="27" t="s">
        <v>105</v>
      </c>
      <c r="E945" s="2" t="s">
        <v>55</v>
      </c>
      <c r="F945" s="2" t="s">
        <v>106</v>
      </c>
    </row>
    <row r="946" spans="1:6" ht="126" x14ac:dyDescent="0.25">
      <c r="A946" s="34">
        <f>+'Key Dates'!$B$7-70</f>
        <v>45447</v>
      </c>
      <c r="B946" s="34">
        <f>+'Key Dates'!$B$7-70</f>
        <v>45447</v>
      </c>
      <c r="C946" s="44" t="s">
        <v>760</v>
      </c>
      <c r="D946" s="27" t="s">
        <v>105</v>
      </c>
      <c r="E946" s="2" t="s">
        <v>18</v>
      </c>
      <c r="F946" s="2" t="s">
        <v>106</v>
      </c>
    </row>
    <row r="947" spans="1:6" ht="126" x14ac:dyDescent="0.25">
      <c r="A947" s="34">
        <f>+'Key Dates'!$B$7-70</f>
        <v>45447</v>
      </c>
      <c r="B947" s="34">
        <f>+'Key Dates'!$B$7-70</f>
        <v>45447</v>
      </c>
      <c r="C947" s="44" t="s">
        <v>760</v>
      </c>
      <c r="D947" s="27" t="s">
        <v>105</v>
      </c>
      <c r="E947" s="2" t="s">
        <v>900</v>
      </c>
      <c r="F947" s="2" t="s">
        <v>106</v>
      </c>
    </row>
    <row r="948" spans="1:6" ht="126" x14ac:dyDescent="0.25">
      <c r="A948" s="34">
        <f>+'Key Dates'!$B$7-70</f>
        <v>45447</v>
      </c>
      <c r="B948" s="34">
        <f>+'Key Dates'!$B$7-70</f>
        <v>45447</v>
      </c>
      <c r="C948" s="44" t="s">
        <v>760</v>
      </c>
      <c r="D948" s="27" t="s">
        <v>105</v>
      </c>
      <c r="E948" s="2" t="s">
        <v>19</v>
      </c>
      <c r="F948" s="2" t="s">
        <v>106</v>
      </c>
    </row>
    <row r="949" spans="1:6" ht="126" x14ac:dyDescent="0.25">
      <c r="A949" s="34">
        <f>+'Key Dates'!$B$7-70</f>
        <v>45447</v>
      </c>
      <c r="B949" s="34">
        <f>+'Key Dates'!$B$7-70</f>
        <v>45447</v>
      </c>
      <c r="C949" s="44" t="s">
        <v>760</v>
      </c>
      <c r="D949" s="27" t="s">
        <v>105</v>
      </c>
      <c r="E949" s="2" t="s">
        <v>22</v>
      </c>
      <c r="F949" s="2" t="s">
        <v>106</v>
      </c>
    </row>
    <row r="950" spans="1:6" ht="78.75" x14ac:dyDescent="0.25">
      <c r="A950" s="34">
        <f>+'Key Dates'!$B$7-70</f>
        <v>45447</v>
      </c>
      <c r="B950" s="34">
        <f>+'Key Dates'!$B$7-70</f>
        <v>45447</v>
      </c>
      <c r="C950" s="44" t="s">
        <v>291</v>
      </c>
      <c r="D950" s="27" t="s">
        <v>40</v>
      </c>
      <c r="E950" s="2" t="s">
        <v>17</v>
      </c>
      <c r="F950" s="2" t="s">
        <v>32</v>
      </c>
    </row>
    <row r="951" spans="1:6" ht="78.75" x14ac:dyDescent="0.25">
      <c r="A951" s="34">
        <f>+'Key Dates'!$B$7-70</f>
        <v>45447</v>
      </c>
      <c r="B951" s="34">
        <f>+'Key Dates'!$B$7-70</f>
        <v>45447</v>
      </c>
      <c r="C951" s="44" t="s">
        <v>291</v>
      </c>
      <c r="D951" s="27" t="s">
        <v>40</v>
      </c>
      <c r="E951" s="2" t="s">
        <v>18</v>
      </c>
      <c r="F951" s="2" t="s">
        <v>32</v>
      </c>
    </row>
    <row r="952" spans="1:6" ht="78.75" x14ac:dyDescent="0.25">
      <c r="A952" s="34">
        <f>+'Key Dates'!$B$7-70</f>
        <v>45447</v>
      </c>
      <c r="B952" s="34">
        <f>+'Key Dates'!$B$7-70</f>
        <v>45447</v>
      </c>
      <c r="C952" s="44" t="s">
        <v>291</v>
      </c>
      <c r="D952" s="27" t="s">
        <v>40</v>
      </c>
      <c r="E952" s="2" t="s">
        <v>19</v>
      </c>
      <c r="F952" s="2" t="s">
        <v>32</v>
      </c>
    </row>
    <row r="953" spans="1:6" ht="78.75" x14ac:dyDescent="0.25">
      <c r="A953" s="34">
        <f>+'Key Dates'!$B$7-70</f>
        <v>45447</v>
      </c>
      <c r="B953" s="34">
        <f>+'Key Dates'!$B$7-70</f>
        <v>45447</v>
      </c>
      <c r="C953" s="44" t="s">
        <v>291</v>
      </c>
      <c r="D953" s="27" t="s">
        <v>40</v>
      </c>
      <c r="E953" s="2" t="s">
        <v>20</v>
      </c>
      <c r="F953" s="2" t="s">
        <v>32</v>
      </c>
    </row>
    <row r="954" spans="1:6" ht="78.75" x14ac:dyDescent="0.25">
      <c r="A954" s="34">
        <f>+'Key Dates'!$B$7-70</f>
        <v>45447</v>
      </c>
      <c r="B954" s="34">
        <f>+'Key Dates'!$B$7-70</f>
        <v>45447</v>
      </c>
      <c r="C954" s="44" t="s">
        <v>291</v>
      </c>
      <c r="D954" s="27" t="s">
        <v>40</v>
      </c>
      <c r="E954" s="2" t="s">
        <v>30</v>
      </c>
      <c r="F954" s="2" t="s">
        <v>32</v>
      </c>
    </row>
    <row r="955" spans="1:6" ht="78.75" x14ac:dyDescent="0.25">
      <c r="A955" s="34">
        <f>+'Key Dates'!$B$7-70</f>
        <v>45447</v>
      </c>
      <c r="B955" s="34">
        <f>+'Key Dates'!$B$7-70</f>
        <v>45447</v>
      </c>
      <c r="C955" s="44" t="s">
        <v>291</v>
      </c>
      <c r="D955" s="27" t="s">
        <v>40</v>
      </c>
      <c r="E955" s="2" t="s">
        <v>21</v>
      </c>
      <c r="F955" s="2" t="s">
        <v>32</v>
      </c>
    </row>
    <row r="956" spans="1:6" ht="47.25" x14ac:dyDescent="0.25">
      <c r="A956" s="34">
        <f>+'Key Dates'!$B$7-70</f>
        <v>45447</v>
      </c>
      <c r="B956" s="34">
        <f>+'Key Dates'!$B$7-70</f>
        <v>45447</v>
      </c>
      <c r="C956" s="44" t="s">
        <v>401</v>
      </c>
      <c r="D956" s="27" t="s">
        <v>110</v>
      </c>
      <c r="E956" s="2" t="s">
        <v>17</v>
      </c>
      <c r="F956" s="2" t="s">
        <v>24</v>
      </c>
    </row>
    <row r="957" spans="1:6" ht="47.25" x14ac:dyDescent="0.25">
      <c r="A957" s="34">
        <f>+'Key Dates'!$B$7-70</f>
        <v>45447</v>
      </c>
      <c r="B957" s="34">
        <f>+'Key Dates'!$B$7-70</f>
        <v>45447</v>
      </c>
      <c r="C957" s="44" t="s">
        <v>401</v>
      </c>
      <c r="D957" s="27" t="s">
        <v>110</v>
      </c>
      <c r="E957" s="2" t="s">
        <v>18</v>
      </c>
      <c r="F957" s="2" t="s">
        <v>24</v>
      </c>
    </row>
    <row r="958" spans="1:6" ht="47.25" x14ac:dyDescent="0.25">
      <c r="A958" s="34">
        <f>+'Key Dates'!$B$7-70</f>
        <v>45447</v>
      </c>
      <c r="B958" s="34">
        <f>+'Key Dates'!$B$7-70</f>
        <v>45447</v>
      </c>
      <c r="C958" s="44" t="s">
        <v>401</v>
      </c>
      <c r="D958" s="27" t="s">
        <v>110</v>
      </c>
      <c r="E958" s="2" t="s">
        <v>19</v>
      </c>
      <c r="F958" s="2" t="s">
        <v>24</v>
      </c>
    </row>
    <row r="959" spans="1:6" ht="47.25" x14ac:dyDescent="0.25">
      <c r="A959" s="34">
        <f>+'Key Dates'!$B$7-70</f>
        <v>45447</v>
      </c>
      <c r="B959" s="34">
        <f>+'Key Dates'!$B$7-70</f>
        <v>45447</v>
      </c>
      <c r="C959" s="44" t="s">
        <v>401</v>
      </c>
      <c r="D959" s="27" t="s">
        <v>110</v>
      </c>
      <c r="E959" s="2" t="s">
        <v>20</v>
      </c>
      <c r="F959" s="2" t="s">
        <v>24</v>
      </c>
    </row>
    <row r="960" spans="1:6" ht="47.25" x14ac:dyDescent="0.25">
      <c r="A960" s="34">
        <f>+'Key Dates'!$B$7-70</f>
        <v>45447</v>
      </c>
      <c r="B960" s="34">
        <f>+'Key Dates'!$B$7-70</f>
        <v>45447</v>
      </c>
      <c r="C960" s="44" t="s">
        <v>401</v>
      </c>
      <c r="D960" s="27" t="s">
        <v>110</v>
      </c>
      <c r="E960" s="2" t="s">
        <v>30</v>
      </c>
      <c r="F960" s="2" t="s">
        <v>24</v>
      </c>
    </row>
    <row r="961" spans="1:6" ht="47.25" x14ac:dyDescent="0.25">
      <c r="A961" s="34">
        <f>+'Key Dates'!$B$7-70</f>
        <v>45447</v>
      </c>
      <c r="B961" s="34">
        <f>+'Key Dates'!$B$7-70</f>
        <v>45447</v>
      </c>
      <c r="C961" s="44" t="s">
        <v>401</v>
      </c>
      <c r="D961" s="27" t="s">
        <v>110</v>
      </c>
      <c r="E961" s="2" t="s">
        <v>21</v>
      </c>
      <c r="F961" s="2" t="s">
        <v>24</v>
      </c>
    </row>
    <row r="962" spans="1:6" ht="51" x14ac:dyDescent="0.25">
      <c r="A962" s="34">
        <f>+'Key Dates'!$B$7-70</f>
        <v>45447</v>
      </c>
      <c r="B962" s="34">
        <f>+'Key Dates'!$B$7-70</f>
        <v>45447</v>
      </c>
      <c r="C962" s="44" t="s">
        <v>401</v>
      </c>
      <c r="D962" s="27" t="s">
        <v>110</v>
      </c>
      <c r="E962" s="2" t="s">
        <v>22</v>
      </c>
      <c r="F962" s="2" t="s">
        <v>24</v>
      </c>
    </row>
    <row r="963" spans="1:6" ht="51" x14ac:dyDescent="0.25">
      <c r="A963" s="34">
        <f>+'Key Dates'!$B$7-70</f>
        <v>45447</v>
      </c>
      <c r="B963" s="34">
        <f>+'Key Dates'!$B$7-70</f>
        <v>45447</v>
      </c>
      <c r="C963" s="44" t="s">
        <v>401</v>
      </c>
      <c r="D963" s="27" t="s">
        <v>110</v>
      </c>
      <c r="E963" s="2" t="s">
        <v>23</v>
      </c>
      <c r="F963" s="2" t="s">
        <v>24</v>
      </c>
    </row>
    <row r="964" spans="1:6" ht="63" x14ac:dyDescent="0.25">
      <c r="A964" s="34">
        <f>+'Key Dates'!$B$42+16</f>
        <v>45449</v>
      </c>
      <c r="B964" s="34">
        <f>+'Key Dates'!$B$42+16</f>
        <v>45449</v>
      </c>
      <c r="C964" s="44" t="s">
        <v>761</v>
      </c>
      <c r="D964" s="27" t="s">
        <v>111</v>
      </c>
      <c r="E964" s="2" t="s">
        <v>17</v>
      </c>
      <c r="F964" s="2" t="s">
        <v>26</v>
      </c>
    </row>
    <row r="965" spans="1:6" ht="63" x14ac:dyDescent="0.25">
      <c r="A965" s="34">
        <f>+'Key Dates'!$B$42+16</f>
        <v>45449</v>
      </c>
      <c r="B965" s="34">
        <f>+'Key Dates'!$B$42+16</f>
        <v>45449</v>
      </c>
      <c r="C965" s="44" t="s">
        <v>761</v>
      </c>
      <c r="D965" s="27" t="s">
        <v>111</v>
      </c>
      <c r="E965" s="2" t="s">
        <v>27</v>
      </c>
      <c r="F965" s="2" t="s">
        <v>26</v>
      </c>
    </row>
    <row r="966" spans="1:6" ht="63" x14ac:dyDescent="0.25">
      <c r="A966" s="34">
        <f>+'Key Dates'!$B$42+16</f>
        <v>45449</v>
      </c>
      <c r="B966" s="34">
        <f>+'Key Dates'!$B$42+16</f>
        <v>45449</v>
      </c>
      <c r="C966" s="44" t="s">
        <v>761</v>
      </c>
      <c r="D966" s="27" t="s">
        <v>111</v>
      </c>
      <c r="E966" s="2" t="s">
        <v>55</v>
      </c>
      <c r="F966" s="2" t="s">
        <v>26</v>
      </c>
    </row>
    <row r="967" spans="1:6" ht="63" x14ac:dyDescent="0.25">
      <c r="A967" s="34">
        <f>+'Key Dates'!$B$42+16</f>
        <v>45449</v>
      </c>
      <c r="B967" s="34">
        <f>+'Key Dates'!$B$42+16</f>
        <v>45449</v>
      </c>
      <c r="C967" s="44" t="s">
        <v>761</v>
      </c>
      <c r="D967" s="27" t="s">
        <v>111</v>
      </c>
      <c r="E967" s="2" t="s">
        <v>38</v>
      </c>
      <c r="F967" s="2" t="s">
        <v>26</v>
      </c>
    </row>
    <row r="968" spans="1:6" ht="63" x14ac:dyDescent="0.25">
      <c r="A968" s="34">
        <f>+'Key Dates'!$B$42+16</f>
        <v>45449</v>
      </c>
      <c r="B968" s="34">
        <f>+'Key Dates'!$B$42+16</f>
        <v>45449</v>
      </c>
      <c r="C968" s="44" t="s">
        <v>761</v>
      </c>
      <c r="D968" s="27" t="s">
        <v>53</v>
      </c>
      <c r="E968" s="2" t="s">
        <v>19</v>
      </c>
      <c r="F968" s="2" t="s">
        <v>26</v>
      </c>
    </row>
    <row r="969" spans="1:6" ht="63" x14ac:dyDescent="0.25">
      <c r="A969" s="34">
        <f>+'Key Dates'!$B$42+16</f>
        <v>45449</v>
      </c>
      <c r="B969" s="34">
        <f>+'Key Dates'!$B$42+16</f>
        <v>45449</v>
      </c>
      <c r="C969" s="44" t="s">
        <v>761</v>
      </c>
      <c r="D969" s="27" t="s">
        <v>112</v>
      </c>
      <c r="E969" s="2" t="s">
        <v>22</v>
      </c>
      <c r="F969" s="2" t="s">
        <v>26</v>
      </c>
    </row>
    <row r="970" spans="1:6" ht="63" x14ac:dyDescent="0.25">
      <c r="A970" s="34">
        <f>+'Key Dates'!$B$42+16</f>
        <v>45449</v>
      </c>
      <c r="B970" s="34">
        <f>+'Key Dates'!$B$42+16</f>
        <v>45449</v>
      </c>
      <c r="C970" s="44" t="s">
        <v>402</v>
      </c>
      <c r="D970" s="27" t="s">
        <v>203</v>
      </c>
      <c r="E970" s="2" t="s">
        <v>17</v>
      </c>
      <c r="F970" s="2" t="s">
        <v>26</v>
      </c>
    </row>
    <row r="971" spans="1:6" ht="63" x14ac:dyDescent="0.25">
      <c r="A971" s="34">
        <f>+'Key Dates'!$B$42+16</f>
        <v>45449</v>
      </c>
      <c r="B971" s="34">
        <f>+'Key Dates'!$B$42+16</f>
        <v>45449</v>
      </c>
      <c r="C971" s="44" t="s">
        <v>402</v>
      </c>
      <c r="D971" s="27" t="s">
        <v>203</v>
      </c>
      <c r="E971" s="2" t="s">
        <v>18</v>
      </c>
      <c r="F971" s="2" t="s">
        <v>26</v>
      </c>
    </row>
    <row r="972" spans="1:6" ht="63" x14ac:dyDescent="0.25">
      <c r="A972" s="34">
        <f>+'Key Dates'!$B$42+16</f>
        <v>45449</v>
      </c>
      <c r="B972" s="34">
        <f>+'Key Dates'!$B$42+16</f>
        <v>45449</v>
      </c>
      <c r="C972" s="44" t="s">
        <v>402</v>
      </c>
      <c r="D972" s="27" t="s">
        <v>203</v>
      </c>
      <c r="E972" s="2" t="s">
        <v>19</v>
      </c>
      <c r="F972" s="2" t="s">
        <v>26</v>
      </c>
    </row>
    <row r="973" spans="1:6" ht="63" x14ac:dyDescent="0.25">
      <c r="A973" s="34">
        <f>+'Key Dates'!$B$42+16</f>
        <v>45449</v>
      </c>
      <c r="B973" s="34">
        <f>+'Key Dates'!$B$42+16</f>
        <v>45449</v>
      </c>
      <c r="C973" s="44" t="s">
        <v>402</v>
      </c>
      <c r="D973" s="27" t="s">
        <v>203</v>
      </c>
      <c r="E973" s="2" t="s">
        <v>22</v>
      </c>
      <c r="F973" s="2" t="s">
        <v>26</v>
      </c>
    </row>
    <row r="974" spans="1:6" ht="63" x14ac:dyDescent="0.25">
      <c r="A974" s="34">
        <f>+'Key Dates'!$B$42+17</f>
        <v>45450</v>
      </c>
      <c r="B974" s="34">
        <f>+'Key Dates'!$B$7-42</f>
        <v>45475</v>
      </c>
      <c r="C974" s="44" t="s">
        <v>403</v>
      </c>
      <c r="D974" s="27" t="s">
        <v>113</v>
      </c>
      <c r="E974" s="2" t="s">
        <v>17</v>
      </c>
      <c r="F974" s="2" t="s">
        <v>26</v>
      </c>
    </row>
    <row r="975" spans="1:6" ht="63" x14ac:dyDescent="0.25">
      <c r="A975" s="34">
        <f>+'Key Dates'!$B$42+17</f>
        <v>45450</v>
      </c>
      <c r="B975" s="34">
        <f>+'Key Dates'!$B$7-42</f>
        <v>45475</v>
      </c>
      <c r="C975" s="44" t="s">
        <v>403</v>
      </c>
      <c r="D975" s="27" t="s">
        <v>113</v>
      </c>
      <c r="E975" s="2" t="s">
        <v>27</v>
      </c>
      <c r="F975" s="2" t="s">
        <v>26</v>
      </c>
    </row>
    <row r="976" spans="1:6" ht="63" x14ac:dyDescent="0.25">
      <c r="A976" s="34">
        <f>+'Key Dates'!$B$42+17</f>
        <v>45450</v>
      </c>
      <c r="B976" s="34">
        <f>+'Key Dates'!$B$7-42</f>
        <v>45475</v>
      </c>
      <c r="C976" s="44" t="s">
        <v>403</v>
      </c>
      <c r="D976" s="27" t="s">
        <v>113</v>
      </c>
      <c r="E976" s="2" t="s">
        <v>55</v>
      </c>
      <c r="F976" s="2" t="s">
        <v>26</v>
      </c>
    </row>
    <row r="977" spans="1:6" ht="63" x14ac:dyDescent="0.25">
      <c r="A977" s="34">
        <f>+'Key Dates'!$B$42+17</f>
        <v>45450</v>
      </c>
      <c r="B977" s="34">
        <f>+'Key Dates'!$B$7-42</f>
        <v>45475</v>
      </c>
      <c r="C977" s="44" t="s">
        <v>403</v>
      </c>
      <c r="D977" s="27" t="s">
        <v>113</v>
      </c>
      <c r="E977" s="2" t="s">
        <v>18</v>
      </c>
      <c r="F977" s="2" t="s">
        <v>26</v>
      </c>
    </row>
    <row r="978" spans="1:6" ht="126" x14ac:dyDescent="0.25">
      <c r="A978" s="34">
        <f>+'Key Dates'!$B$42+17</f>
        <v>45450</v>
      </c>
      <c r="B978" s="34">
        <f>+'Key Dates'!$B$7-42</f>
        <v>45475</v>
      </c>
      <c r="C978" s="44" t="s">
        <v>762</v>
      </c>
      <c r="D978" s="27" t="s">
        <v>114</v>
      </c>
      <c r="E978" s="2" t="s">
        <v>17</v>
      </c>
      <c r="F978" s="2" t="s">
        <v>49</v>
      </c>
    </row>
    <row r="979" spans="1:6" ht="126" x14ac:dyDescent="0.25">
      <c r="A979" s="34">
        <f>+'Key Dates'!$B$42+17</f>
        <v>45450</v>
      </c>
      <c r="B979" s="34">
        <f>+'Key Dates'!$B$7-42</f>
        <v>45475</v>
      </c>
      <c r="C979" s="44" t="s">
        <v>762</v>
      </c>
      <c r="D979" s="27" t="s">
        <v>114</v>
      </c>
      <c r="E979" s="2" t="s">
        <v>18</v>
      </c>
      <c r="F979" s="2" t="s">
        <v>49</v>
      </c>
    </row>
    <row r="980" spans="1:6" ht="126" x14ac:dyDescent="0.25">
      <c r="A980" s="34">
        <f>+'Key Dates'!$B$42+17</f>
        <v>45450</v>
      </c>
      <c r="B980" s="34">
        <f>+'Key Dates'!$B$7-42</f>
        <v>45475</v>
      </c>
      <c r="C980" s="44" t="s">
        <v>762</v>
      </c>
      <c r="D980" s="27" t="s">
        <v>114</v>
      </c>
      <c r="E980" s="2" t="s">
        <v>19</v>
      </c>
      <c r="F980" s="2" t="s">
        <v>49</v>
      </c>
    </row>
    <row r="981" spans="1:6" ht="126" x14ac:dyDescent="0.25">
      <c r="A981" s="34">
        <f>+'Key Dates'!$B$42+17</f>
        <v>45450</v>
      </c>
      <c r="B981" s="34">
        <f>+'Key Dates'!$B$7-42</f>
        <v>45475</v>
      </c>
      <c r="C981" s="44" t="s">
        <v>762</v>
      </c>
      <c r="D981" s="27" t="s">
        <v>114</v>
      </c>
      <c r="E981" s="2" t="s">
        <v>20</v>
      </c>
      <c r="F981" s="2" t="s">
        <v>49</v>
      </c>
    </row>
    <row r="982" spans="1:6" ht="126" x14ac:dyDescent="0.25">
      <c r="A982" s="34">
        <f>+'Key Dates'!$B$42+17</f>
        <v>45450</v>
      </c>
      <c r="B982" s="34">
        <f>+'Key Dates'!$B$7-42</f>
        <v>45475</v>
      </c>
      <c r="C982" s="44" t="s">
        <v>762</v>
      </c>
      <c r="D982" s="27" t="s">
        <v>114</v>
      </c>
      <c r="E982" s="2" t="s">
        <v>30</v>
      </c>
      <c r="F982" s="2" t="s">
        <v>49</v>
      </c>
    </row>
    <row r="983" spans="1:6" ht="126" x14ac:dyDescent="0.25">
      <c r="A983" s="34">
        <f>+'Key Dates'!$B$42+17</f>
        <v>45450</v>
      </c>
      <c r="B983" s="34">
        <f>+'Key Dates'!$B$7-42</f>
        <v>45475</v>
      </c>
      <c r="C983" s="44" t="s">
        <v>762</v>
      </c>
      <c r="D983" s="27" t="s">
        <v>114</v>
      </c>
      <c r="E983" s="2" t="s">
        <v>21</v>
      </c>
      <c r="F983" s="2" t="s">
        <v>49</v>
      </c>
    </row>
    <row r="984" spans="1:6" ht="126" x14ac:dyDescent="0.25">
      <c r="A984" s="34">
        <f>+'Key Dates'!$B$42+17</f>
        <v>45450</v>
      </c>
      <c r="B984" s="34">
        <f>+'Key Dates'!$B$7-42</f>
        <v>45475</v>
      </c>
      <c r="C984" s="44" t="s">
        <v>762</v>
      </c>
      <c r="D984" s="27" t="s">
        <v>114</v>
      </c>
      <c r="E984" s="2" t="s">
        <v>22</v>
      </c>
      <c r="F984" s="2" t="s">
        <v>49</v>
      </c>
    </row>
    <row r="985" spans="1:6" ht="110.25" x14ac:dyDescent="0.25">
      <c r="A985" s="34">
        <f>+'Key Dates'!$B$7-66</f>
        <v>45451</v>
      </c>
      <c r="B985" s="34">
        <f>+'Key Dates'!$B$7-66</f>
        <v>45451</v>
      </c>
      <c r="C985" s="45" t="s">
        <v>618</v>
      </c>
      <c r="D985" s="35" t="s">
        <v>340</v>
      </c>
      <c r="E985" s="36" t="s">
        <v>17</v>
      </c>
      <c r="F985" s="36" t="s">
        <v>208</v>
      </c>
    </row>
    <row r="986" spans="1:6" ht="110.25" x14ac:dyDescent="0.25">
      <c r="A986" s="34">
        <f>+'Key Dates'!$B$7-66</f>
        <v>45451</v>
      </c>
      <c r="B986" s="34">
        <f>+'Key Dates'!$B$7-66</f>
        <v>45451</v>
      </c>
      <c r="C986" s="45" t="s">
        <v>618</v>
      </c>
      <c r="D986" s="35" t="s">
        <v>340</v>
      </c>
      <c r="E986" s="36" t="s">
        <v>18</v>
      </c>
      <c r="F986" s="36" t="s">
        <v>208</v>
      </c>
    </row>
    <row r="987" spans="1:6" ht="110.25" x14ac:dyDescent="0.25">
      <c r="A987" s="34">
        <f>+'Key Dates'!$B$7-66</f>
        <v>45451</v>
      </c>
      <c r="B987" s="34">
        <f>+'Key Dates'!$B$7-66</f>
        <v>45451</v>
      </c>
      <c r="C987" s="45" t="s">
        <v>618</v>
      </c>
      <c r="D987" s="35" t="s">
        <v>340</v>
      </c>
      <c r="E987" s="36" t="s">
        <v>19</v>
      </c>
      <c r="F987" s="36" t="s">
        <v>208</v>
      </c>
    </row>
    <row r="988" spans="1:6" ht="110.25" x14ac:dyDescent="0.25">
      <c r="A988" s="34">
        <f>+'Key Dates'!$B$7-66</f>
        <v>45451</v>
      </c>
      <c r="B988" s="34">
        <f>+'Key Dates'!$B$7-66</f>
        <v>45451</v>
      </c>
      <c r="C988" s="45" t="s">
        <v>618</v>
      </c>
      <c r="D988" s="35" t="s">
        <v>340</v>
      </c>
      <c r="E988" s="36" t="s">
        <v>20</v>
      </c>
      <c r="F988" s="36" t="s">
        <v>208</v>
      </c>
    </row>
    <row r="989" spans="1:6" ht="110.25" x14ac:dyDescent="0.25">
      <c r="A989" s="34">
        <f>+'Key Dates'!$B$7-66</f>
        <v>45451</v>
      </c>
      <c r="B989" s="34">
        <f>+'Key Dates'!$B$7-66</f>
        <v>45451</v>
      </c>
      <c r="C989" s="45" t="s">
        <v>618</v>
      </c>
      <c r="D989" s="35" t="s">
        <v>340</v>
      </c>
      <c r="E989" s="36" t="s">
        <v>30</v>
      </c>
      <c r="F989" s="36" t="s">
        <v>208</v>
      </c>
    </row>
    <row r="990" spans="1:6" ht="110.25" x14ac:dyDescent="0.25">
      <c r="A990" s="34">
        <f>+'Key Dates'!$B$7-66</f>
        <v>45451</v>
      </c>
      <c r="B990" s="34">
        <f>+'Key Dates'!$B$7-66</f>
        <v>45451</v>
      </c>
      <c r="C990" s="45" t="s">
        <v>618</v>
      </c>
      <c r="D990" s="35" t="s">
        <v>340</v>
      </c>
      <c r="E990" s="36" t="s">
        <v>21</v>
      </c>
      <c r="F990" s="36" t="s">
        <v>208</v>
      </c>
    </row>
    <row r="991" spans="1:6" ht="78.75" x14ac:dyDescent="0.25">
      <c r="A991" s="34">
        <f>+'Key Dates'!$B$48+97</f>
        <v>45453</v>
      </c>
      <c r="B991" s="34">
        <f>+'Key Dates'!$B$48+97</f>
        <v>45453</v>
      </c>
      <c r="C991" s="45" t="s">
        <v>619</v>
      </c>
      <c r="D991" s="35" t="s">
        <v>394</v>
      </c>
      <c r="E991" s="36" t="s">
        <v>17</v>
      </c>
      <c r="F991" s="36" t="s">
        <v>203</v>
      </c>
    </row>
    <row r="992" spans="1:6" ht="78.75" x14ac:dyDescent="0.25">
      <c r="A992" s="34">
        <f>+'Key Dates'!$B$48+97</f>
        <v>45453</v>
      </c>
      <c r="B992" s="34">
        <f>+'Key Dates'!$B$48+97</f>
        <v>45453</v>
      </c>
      <c r="C992" s="45" t="s">
        <v>619</v>
      </c>
      <c r="D992" s="35" t="s">
        <v>394</v>
      </c>
      <c r="E992" s="36" t="s">
        <v>18</v>
      </c>
      <c r="F992" s="36" t="s">
        <v>203</v>
      </c>
    </row>
    <row r="993" spans="1:6" ht="78.75" x14ac:dyDescent="0.25">
      <c r="A993" s="34">
        <f>+'Key Dates'!$B$48+97</f>
        <v>45453</v>
      </c>
      <c r="B993" s="34">
        <f>+'Key Dates'!$B$48+97</f>
        <v>45453</v>
      </c>
      <c r="C993" s="45" t="s">
        <v>619</v>
      </c>
      <c r="D993" s="35" t="s">
        <v>394</v>
      </c>
      <c r="E993" s="36" t="s">
        <v>19</v>
      </c>
      <c r="F993" s="36" t="s">
        <v>203</v>
      </c>
    </row>
    <row r="994" spans="1:6" ht="78.75" x14ac:dyDescent="0.25">
      <c r="A994" s="34">
        <f>+'Key Dates'!$B$48+97</f>
        <v>45453</v>
      </c>
      <c r="B994" s="34">
        <f>+'Key Dates'!$B$48+97</f>
        <v>45453</v>
      </c>
      <c r="C994" s="45" t="s">
        <v>619</v>
      </c>
      <c r="D994" s="35" t="s">
        <v>394</v>
      </c>
      <c r="E994" s="36" t="s">
        <v>20</v>
      </c>
      <c r="F994" s="36" t="s">
        <v>203</v>
      </c>
    </row>
    <row r="995" spans="1:6" ht="78.75" x14ac:dyDescent="0.25">
      <c r="A995" s="34">
        <f>+'Key Dates'!$B$48+97</f>
        <v>45453</v>
      </c>
      <c r="B995" s="34">
        <f>+'Key Dates'!$B$48+97</f>
        <v>45453</v>
      </c>
      <c r="C995" s="45" t="s">
        <v>619</v>
      </c>
      <c r="D995" s="35" t="s">
        <v>394</v>
      </c>
      <c r="E995" s="36" t="s">
        <v>30</v>
      </c>
      <c r="F995" s="36" t="s">
        <v>203</v>
      </c>
    </row>
    <row r="996" spans="1:6" ht="78.75" x14ac:dyDescent="0.25">
      <c r="A996" s="34">
        <f>+'Key Dates'!$B$48+97</f>
        <v>45453</v>
      </c>
      <c r="B996" s="34">
        <f>+'Key Dates'!$B$48+97</f>
        <v>45453</v>
      </c>
      <c r="C996" s="45" t="s">
        <v>619</v>
      </c>
      <c r="D996" s="35" t="s">
        <v>394</v>
      </c>
      <c r="E996" s="36" t="s">
        <v>21</v>
      </c>
      <c r="F996" s="36" t="s">
        <v>203</v>
      </c>
    </row>
    <row r="997" spans="1:6" ht="110.25" x14ac:dyDescent="0.25">
      <c r="A997" s="34">
        <f>+'Key Dates'!$B$7-61</f>
        <v>45456</v>
      </c>
      <c r="B997" s="34">
        <f>+'Key Dates'!$B$7-61</f>
        <v>45456</v>
      </c>
      <c r="C997" s="45" t="s">
        <v>620</v>
      </c>
      <c r="D997" s="35" t="s">
        <v>340</v>
      </c>
      <c r="E997" s="36" t="s">
        <v>17</v>
      </c>
      <c r="F997" s="36" t="s">
        <v>208</v>
      </c>
    </row>
    <row r="998" spans="1:6" ht="110.25" x14ac:dyDescent="0.25">
      <c r="A998" s="34">
        <f>+'Key Dates'!$B$7-61</f>
        <v>45456</v>
      </c>
      <c r="B998" s="34">
        <f>+'Key Dates'!$B$7-61</f>
        <v>45456</v>
      </c>
      <c r="C998" s="45" t="s">
        <v>620</v>
      </c>
      <c r="D998" s="35" t="s">
        <v>340</v>
      </c>
      <c r="E998" s="36" t="s">
        <v>18</v>
      </c>
      <c r="F998" s="36" t="s">
        <v>208</v>
      </c>
    </row>
    <row r="999" spans="1:6" ht="110.25" x14ac:dyDescent="0.25">
      <c r="A999" s="34">
        <f>+'Key Dates'!$B$7-61</f>
        <v>45456</v>
      </c>
      <c r="B999" s="34">
        <f>+'Key Dates'!$B$7-61</f>
        <v>45456</v>
      </c>
      <c r="C999" s="45" t="s">
        <v>620</v>
      </c>
      <c r="D999" s="35" t="s">
        <v>340</v>
      </c>
      <c r="E999" s="36" t="s">
        <v>19</v>
      </c>
      <c r="F999" s="36" t="s">
        <v>208</v>
      </c>
    </row>
    <row r="1000" spans="1:6" ht="110.25" x14ac:dyDescent="0.25">
      <c r="A1000" s="34">
        <f>+'Key Dates'!$B$7-61</f>
        <v>45456</v>
      </c>
      <c r="B1000" s="34">
        <f>+'Key Dates'!$B$7-61</f>
        <v>45456</v>
      </c>
      <c r="C1000" s="45" t="s">
        <v>620</v>
      </c>
      <c r="D1000" s="35" t="s">
        <v>340</v>
      </c>
      <c r="E1000" s="36" t="s">
        <v>20</v>
      </c>
      <c r="F1000" s="36" t="s">
        <v>208</v>
      </c>
    </row>
    <row r="1001" spans="1:6" ht="110.25" x14ac:dyDescent="0.25">
      <c r="A1001" s="34">
        <f>+'Key Dates'!$B$7-61</f>
        <v>45456</v>
      </c>
      <c r="B1001" s="34">
        <f>+'Key Dates'!$B$7-61</f>
        <v>45456</v>
      </c>
      <c r="C1001" s="45" t="s">
        <v>620</v>
      </c>
      <c r="D1001" s="35" t="s">
        <v>340</v>
      </c>
      <c r="E1001" s="36" t="s">
        <v>30</v>
      </c>
      <c r="F1001" s="36" t="s">
        <v>208</v>
      </c>
    </row>
    <row r="1002" spans="1:6" ht="110.25" x14ac:dyDescent="0.25">
      <c r="A1002" s="34">
        <f>+'Key Dates'!$B$7-61</f>
        <v>45456</v>
      </c>
      <c r="B1002" s="34">
        <f>+'Key Dates'!$B$7-61</f>
        <v>45456</v>
      </c>
      <c r="C1002" s="45" t="s">
        <v>620</v>
      </c>
      <c r="D1002" s="35" t="s">
        <v>340</v>
      </c>
      <c r="E1002" s="36" t="s">
        <v>21</v>
      </c>
      <c r="F1002" s="36" t="s">
        <v>208</v>
      </c>
    </row>
    <row r="1003" spans="1:6" ht="94.5" x14ac:dyDescent="0.25">
      <c r="A1003" s="34">
        <f>+'Key Dates'!$B$7-60</f>
        <v>45457</v>
      </c>
      <c r="B1003" s="34">
        <f>+'Key Dates'!$B$7-60</f>
        <v>45457</v>
      </c>
      <c r="C1003" s="45" t="s">
        <v>763</v>
      </c>
      <c r="D1003" s="35" t="s">
        <v>342</v>
      </c>
      <c r="E1003" s="36" t="s">
        <v>17</v>
      </c>
      <c r="F1003" s="36" t="s">
        <v>208</v>
      </c>
    </row>
    <row r="1004" spans="1:6" ht="94.5" x14ac:dyDescent="0.25">
      <c r="A1004" s="34">
        <f>+'Key Dates'!$B$7-60</f>
        <v>45457</v>
      </c>
      <c r="B1004" s="34">
        <f>+'Key Dates'!$B$7-60</f>
        <v>45457</v>
      </c>
      <c r="C1004" s="45" t="s">
        <v>763</v>
      </c>
      <c r="D1004" s="35" t="s">
        <v>342</v>
      </c>
      <c r="E1004" s="36" t="s">
        <v>55</v>
      </c>
      <c r="F1004" s="36" t="s">
        <v>208</v>
      </c>
    </row>
    <row r="1005" spans="1:6" ht="94.5" x14ac:dyDescent="0.25">
      <c r="A1005" s="34">
        <f>+'Key Dates'!$B$7-60</f>
        <v>45457</v>
      </c>
      <c r="B1005" s="34">
        <f>+'Key Dates'!$B$7-60</f>
        <v>45457</v>
      </c>
      <c r="C1005" s="45" t="s">
        <v>763</v>
      </c>
      <c r="D1005" s="35" t="s">
        <v>342</v>
      </c>
      <c r="E1005" s="36" t="s">
        <v>18</v>
      </c>
      <c r="F1005" s="36" t="s">
        <v>208</v>
      </c>
    </row>
    <row r="1006" spans="1:6" ht="94.5" x14ac:dyDescent="0.25">
      <c r="A1006" s="34">
        <f>+'Key Dates'!$B$7-60</f>
        <v>45457</v>
      </c>
      <c r="B1006" s="34">
        <f>+'Key Dates'!$B$7-60</f>
        <v>45457</v>
      </c>
      <c r="C1006" s="45" t="s">
        <v>763</v>
      </c>
      <c r="D1006" s="35" t="s">
        <v>342</v>
      </c>
      <c r="E1006" s="36" t="s">
        <v>19</v>
      </c>
      <c r="F1006" s="36" t="s">
        <v>208</v>
      </c>
    </row>
    <row r="1007" spans="1:6" ht="94.5" x14ac:dyDescent="0.25">
      <c r="A1007" s="34">
        <f>+'Key Dates'!$B$7-60</f>
        <v>45457</v>
      </c>
      <c r="B1007" s="34">
        <f>+'Key Dates'!$B$7-60</f>
        <v>45457</v>
      </c>
      <c r="C1007" s="45" t="s">
        <v>763</v>
      </c>
      <c r="D1007" s="35" t="s">
        <v>342</v>
      </c>
      <c r="E1007" s="36" t="s">
        <v>20</v>
      </c>
      <c r="F1007" s="36" t="s">
        <v>208</v>
      </c>
    </row>
    <row r="1008" spans="1:6" ht="94.5" x14ac:dyDescent="0.25">
      <c r="A1008" s="34">
        <f>+'Key Dates'!$B$7-60</f>
        <v>45457</v>
      </c>
      <c r="B1008" s="34">
        <f>+'Key Dates'!$B$7-60</f>
        <v>45457</v>
      </c>
      <c r="C1008" s="45" t="s">
        <v>763</v>
      </c>
      <c r="D1008" s="35" t="s">
        <v>342</v>
      </c>
      <c r="E1008" s="36" t="s">
        <v>30</v>
      </c>
      <c r="F1008" s="36" t="s">
        <v>208</v>
      </c>
    </row>
    <row r="1009" spans="1:6" ht="94.5" x14ac:dyDescent="0.25">
      <c r="A1009" s="34">
        <f>+'Key Dates'!$B$7-60</f>
        <v>45457</v>
      </c>
      <c r="B1009" s="34">
        <f>+'Key Dates'!$B$7-60</f>
        <v>45457</v>
      </c>
      <c r="C1009" s="45" t="s">
        <v>763</v>
      </c>
      <c r="D1009" s="35" t="s">
        <v>342</v>
      </c>
      <c r="E1009" s="36" t="s">
        <v>21</v>
      </c>
      <c r="F1009" s="36" t="s">
        <v>208</v>
      </c>
    </row>
    <row r="1010" spans="1:6" ht="94.5" x14ac:dyDescent="0.25">
      <c r="A1010" s="34">
        <f>+'Key Dates'!$B$7-60</f>
        <v>45457</v>
      </c>
      <c r="B1010" s="34">
        <f>+'Key Dates'!$B$7-60</f>
        <v>45457</v>
      </c>
      <c r="C1010" s="45" t="s">
        <v>763</v>
      </c>
      <c r="D1010" s="35" t="s">
        <v>342</v>
      </c>
      <c r="E1010" s="36" t="s">
        <v>22</v>
      </c>
      <c r="F1010" s="36" t="s">
        <v>208</v>
      </c>
    </row>
    <row r="1011" spans="1:6" ht="110.25" x14ac:dyDescent="0.25">
      <c r="A1011" s="34">
        <f>+'Key Dates'!$B$7-60</f>
        <v>45457</v>
      </c>
      <c r="B1011" s="34">
        <f>+'Key Dates'!$B$7-60</f>
        <v>45457</v>
      </c>
      <c r="C1011" s="45" t="s">
        <v>764</v>
      </c>
      <c r="D1011" s="35" t="s">
        <v>276</v>
      </c>
      <c r="E1011" s="36" t="s">
        <v>17</v>
      </c>
      <c r="F1011" s="36" t="s">
        <v>210</v>
      </c>
    </row>
    <row r="1012" spans="1:6" ht="110.25" x14ac:dyDescent="0.25">
      <c r="A1012" s="34">
        <f>+'Key Dates'!$B$7-60</f>
        <v>45457</v>
      </c>
      <c r="B1012" s="34">
        <f>+'Key Dates'!$B$7-60</f>
        <v>45457</v>
      </c>
      <c r="C1012" s="45" t="s">
        <v>764</v>
      </c>
      <c r="D1012" s="35" t="s">
        <v>276</v>
      </c>
      <c r="E1012" s="36" t="s">
        <v>18</v>
      </c>
      <c r="F1012" s="36" t="s">
        <v>210</v>
      </c>
    </row>
    <row r="1013" spans="1:6" ht="110.25" x14ac:dyDescent="0.25">
      <c r="A1013" s="34">
        <f>+'Key Dates'!$B$7-60</f>
        <v>45457</v>
      </c>
      <c r="B1013" s="34">
        <f>+'Key Dates'!$B$7-60</f>
        <v>45457</v>
      </c>
      <c r="C1013" s="45" t="s">
        <v>764</v>
      </c>
      <c r="D1013" s="35" t="s">
        <v>276</v>
      </c>
      <c r="E1013" s="36" t="s">
        <v>19</v>
      </c>
      <c r="F1013" s="36" t="s">
        <v>210</v>
      </c>
    </row>
    <row r="1014" spans="1:6" ht="110.25" x14ac:dyDescent="0.25">
      <c r="A1014" s="34">
        <f>+'Key Dates'!$B$7-60</f>
        <v>45457</v>
      </c>
      <c r="B1014" s="34">
        <f>+'Key Dates'!$B$7-60</f>
        <v>45457</v>
      </c>
      <c r="C1014" s="45" t="s">
        <v>764</v>
      </c>
      <c r="D1014" s="35" t="s">
        <v>276</v>
      </c>
      <c r="E1014" s="36" t="s">
        <v>20</v>
      </c>
      <c r="F1014" s="36" t="s">
        <v>210</v>
      </c>
    </row>
    <row r="1015" spans="1:6" ht="110.25" x14ac:dyDescent="0.25">
      <c r="A1015" s="34">
        <f>+'Key Dates'!$B$7-60</f>
        <v>45457</v>
      </c>
      <c r="B1015" s="34">
        <f>+'Key Dates'!$B$7-60</f>
        <v>45457</v>
      </c>
      <c r="C1015" s="45" t="s">
        <v>764</v>
      </c>
      <c r="D1015" s="35" t="s">
        <v>276</v>
      </c>
      <c r="E1015" s="36" t="s">
        <v>30</v>
      </c>
      <c r="F1015" s="36" t="s">
        <v>210</v>
      </c>
    </row>
    <row r="1016" spans="1:6" ht="110.25" x14ac:dyDescent="0.25">
      <c r="A1016" s="34">
        <f>+'Key Dates'!$B$7-60</f>
        <v>45457</v>
      </c>
      <c r="B1016" s="34">
        <f>+'Key Dates'!$B$7-60</f>
        <v>45457</v>
      </c>
      <c r="C1016" s="45" t="s">
        <v>764</v>
      </c>
      <c r="D1016" s="35" t="s">
        <v>276</v>
      </c>
      <c r="E1016" s="36" t="s">
        <v>21</v>
      </c>
      <c r="F1016" s="36" t="s">
        <v>210</v>
      </c>
    </row>
    <row r="1017" spans="1:6" ht="110.25" x14ac:dyDescent="0.25">
      <c r="A1017" s="34">
        <f>+'Key Dates'!$B$7-60</f>
        <v>45457</v>
      </c>
      <c r="B1017" s="34">
        <f>+'Key Dates'!$B$7-60</f>
        <v>45457</v>
      </c>
      <c r="C1017" s="44" t="s">
        <v>765</v>
      </c>
      <c r="D1017" s="27" t="s">
        <v>101</v>
      </c>
      <c r="E1017" s="2" t="s">
        <v>17</v>
      </c>
      <c r="F1017" s="2" t="s">
        <v>51</v>
      </c>
    </row>
    <row r="1018" spans="1:6" ht="110.25" x14ac:dyDescent="0.25">
      <c r="A1018" s="34">
        <f>+'Key Dates'!$B$7-60</f>
        <v>45457</v>
      </c>
      <c r="B1018" s="34">
        <f>+'Key Dates'!$B$7-60</f>
        <v>45457</v>
      </c>
      <c r="C1018" s="44" t="s">
        <v>765</v>
      </c>
      <c r="D1018" s="27" t="s">
        <v>101</v>
      </c>
      <c r="E1018" s="2" t="s">
        <v>38</v>
      </c>
      <c r="F1018" s="2" t="s">
        <v>51</v>
      </c>
    </row>
    <row r="1019" spans="1:6" ht="110.25" x14ac:dyDescent="0.25">
      <c r="A1019" s="34">
        <f>+'Key Dates'!$B$7-60</f>
        <v>45457</v>
      </c>
      <c r="B1019" s="34">
        <f>+'Key Dates'!$B$7-60</f>
        <v>45457</v>
      </c>
      <c r="C1019" s="44" t="s">
        <v>765</v>
      </c>
      <c r="D1019" s="27" t="s">
        <v>101</v>
      </c>
      <c r="E1019" s="2" t="s">
        <v>19</v>
      </c>
      <c r="F1019" s="2" t="s">
        <v>51</v>
      </c>
    </row>
    <row r="1020" spans="1:6" ht="110.25" x14ac:dyDescent="0.25">
      <c r="A1020" s="34">
        <f>+'Key Dates'!$B$7-60</f>
        <v>45457</v>
      </c>
      <c r="B1020" s="34">
        <f>+'Key Dates'!$B$7-60</f>
        <v>45457</v>
      </c>
      <c r="C1020" s="44" t="s">
        <v>765</v>
      </c>
      <c r="D1020" s="27" t="s">
        <v>101</v>
      </c>
      <c r="E1020" s="2" t="s">
        <v>20</v>
      </c>
      <c r="F1020" s="2" t="s">
        <v>51</v>
      </c>
    </row>
    <row r="1021" spans="1:6" ht="110.25" x14ac:dyDescent="0.25">
      <c r="A1021" s="34">
        <f>+'Key Dates'!$B$7-60</f>
        <v>45457</v>
      </c>
      <c r="B1021" s="34">
        <f>+'Key Dates'!$B$7-60</f>
        <v>45457</v>
      </c>
      <c r="C1021" s="44" t="s">
        <v>765</v>
      </c>
      <c r="D1021" s="27" t="s">
        <v>101</v>
      </c>
      <c r="E1021" s="2" t="s">
        <v>30</v>
      </c>
      <c r="F1021" s="2" t="s">
        <v>51</v>
      </c>
    </row>
    <row r="1022" spans="1:6" ht="110.25" x14ac:dyDescent="0.25">
      <c r="A1022" s="34">
        <f>+'Key Dates'!$B$7-60</f>
        <v>45457</v>
      </c>
      <c r="B1022" s="34">
        <f>+'Key Dates'!$B$7-60</f>
        <v>45457</v>
      </c>
      <c r="C1022" s="44" t="s">
        <v>765</v>
      </c>
      <c r="D1022" s="27" t="s">
        <v>101</v>
      </c>
      <c r="E1022" s="2" t="s">
        <v>21</v>
      </c>
      <c r="F1022" s="2" t="s">
        <v>51</v>
      </c>
    </row>
    <row r="1023" spans="1:6" ht="63" x14ac:dyDescent="0.25">
      <c r="A1023" s="34">
        <f>+'Key Dates'!$B$7-60</f>
        <v>45457</v>
      </c>
      <c r="B1023" s="34">
        <f>+'Key Dates'!$B$7-60</f>
        <v>45457</v>
      </c>
      <c r="C1023" s="44" t="s">
        <v>766</v>
      </c>
      <c r="D1023" s="27" t="s">
        <v>50</v>
      </c>
      <c r="E1023" s="2" t="s">
        <v>17</v>
      </c>
      <c r="F1023" s="2" t="s">
        <v>51</v>
      </c>
    </row>
    <row r="1024" spans="1:6" ht="63" x14ac:dyDescent="0.25">
      <c r="A1024" s="34">
        <f>+'Key Dates'!$B$7-60</f>
        <v>45457</v>
      </c>
      <c r="B1024" s="34">
        <f>+'Key Dates'!$B$7-60</f>
        <v>45457</v>
      </c>
      <c r="C1024" s="44" t="s">
        <v>766</v>
      </c>
      <c r="D1024" s="27" t="s">
        <v>50</v>
      </c>
      <c r="E1024" s="2" t="s">
        <v>18</v>
      </c>
      <c r="F1024" s="2" t="s">
        <v>51</v>
      </c>
    </row>
    <row r="1025" spans="1:6" ht="63" x14ac:dyDescent="0.25">
      <c r="A1025" s="34">
        <f>+'Key Dates'!$B$7-60</f>
        <v>45457</v>
      </c>
      <c r="B1025" s="34">
        <f>+'Key Dates'!$B$7-60</f>
        <v>45457</v>
      </c>
      <c r="C1025" s="44" t="s">
        <v>766</v>
      </c>
      <c r="D1025" s="27" t="s">
        <v>50</v>
      </c>
      <c r="E1025" s="2" t="s">
        <v>19</v>
      </c>
      <c r="F1025" s="2" t="s">
        <v>51</v>
      </c>
    </row>
    <row r="1026" spans="1:6" ht="63" x14ac:dyDescent="0.25">
      <c r="A1026" s="34">
        <f>+'Key Dates'!$B$7-60</f>
        <v>45457</v>
      </c>
      <c r="B1026" s="34">
        <f>+'Key Dates'!$B$7-60</f>
        <v>45457</v>
      </c>
      <c r="C1026" s="44" t="s">
        <v>766</v>
      </c>
      <c r="D1026" s="27" t="s">
        <v>50</v>
      </c>
      <c r="E1026" s="2" t="s">
        <v>20</v>
      </c>
      <c r="F1026" s="2" t="s">
        <v>51</v>
      </c>
    </row>
    <row r="1027" spans="1:6" ht="63" x14ac:dyDescent="0.25">
      <c r="A1027" s="34">
        <f>+'Key Dates'!$B$7-60</f>
        <v>45457</v>
      </c>
      <c r="B1027" s="34">
        <f>+'Key Dates'!$B$7-60</f>
        <v>45457</v>
      </c>
      <c r="C1027" s="44" t="s">
        <v>766</v>
      </c>
      <c r="D1027" s="27" t="s">
        <v>50</v>
      </c>
      <c r="E1027" s="2" t="s">
        <v>30</v>
      </c>
      <c r="F1027" s="2" t="s">
        <v>51</v>
      </c>
    </row>
    <row r="1028" spans="1:6" ht="63" x14ac:dyDescent="0.25">
      <c r="A1028" s="34">
        <f>+'Key Dates'!$B$7-60</f>
        <v>45457</v>
      </c>
      <c r="B1028" s="34">
        <f>+'Key Dates'!$B$7-60</f>
        <v>45457</v>
      </c>
      <c r="C1028" s="44" t="s">
        <v>766</v>
      </c>
      <c r="D1028" s="27" t="s">
        <v>50</v>
      </c>
      <c r="E1028" s="2" t="s">
        <v>21</v>
      </c>
      <c r="F1028" s="2" t="s">
        <v>51</v>
      </c>
    </row>
    <row r="1029" spans="1:6" ht="78.75" x14ac:dyDescent="0.25">
      <c r="A1029" s="34">
        <f>+'Key Dates'!$B$7-60</f>
        <v>45457</v>
      </c>
      <c r="B1029" s="34">
        <f>+'Key Dates'!$B$8-3</f>
        <v>45598</v>
      </c>
      <c r="C1029" s="44" t="s">
        <v>404</v>
      </c>
      <c r="D1029" s="27" t="s">
        <v>115</v>
      </c>
      <c r="E1029" s="2" t="s">
        <v>17</v>
      </c>
      <c r="F1029" s="2" t="s">
        <v>68</v>
      </c>
    </row>
    <row r="1030" spans="1:6" ht="78.75" x14ac:dyDescent="0.25">
      <c r="A1030" s="34">
        <f>+'Key Dates'!$B$7-60</f>
        <v>45457</v>
      </c>
      <c r="B1030" s="34">
        <f>+'Key Dates'!$B$8-3</f>
        <v>45598</v>
      </c>
      <c r="C1030" s="44" t="s">
        <v>404</v>
      </c>
      <c r="D1030" s="27" t="s">
        <v>115</v>
      </c>
      <c r="E1030" s="2" t="s">
        <v>55</v>
      </c>
      <c r="F1030" s="2" t="s">
        <v>68</v>
      </c>
    </row>
    <row r="1031" spans="1:6" ht="78.75" x14ac:dyDescent="0.25">
      <c r="A1031" s="34">
        <f>+'Key Dates'!$B$7-60</f>
        <v>45457</v>
      </c>
      <c r="B1031" s="34">
        <f>+'Key Dates'!$B$8-3</f>
        <v>45598</v>
      </c>
      <c r="C1031" s="44" t="s">
        <v>404</v>
      </c>
      <c r="D1031" s="27" t="s">
        <v>115</v>
      </c>
      <c r="E1031" s="2" t="s">
        <v>66</v>
      </c>
      <c r="F1031" s="2" t="s">
        <v>68</v>
      </c>
    </row>
    <row r="1032" spans="1:6" ht="78.75" x14ac:dyDescent="0.25">
      <c r="A1032" s="34">
        <f>+'Key Dates'!$B$7-60</f>
        <v>45457</v>
      </c>
      <c r="B1032" s="34">
        <f>+'Key Dates'!$B$8-3</f>
        <v>45598</v>
      </c>
      <c r="C1032" s="44" t="s">
        <v>404</v>
      </c>
      <c r="D1032" s="27" t="s">
        <v>115</v>
      </c>
      <c r="E1032" s="2" t="s">
        <v>18</v>
      </c>
      <c r="F1032" s="2" t="s">
        <v>68</v>
      </c>
    </row>
    <row r="1033" spans="1:6" ht="78.75" x14ac:dyDescent="0.25">
      <c r="A1033" s="34">
        <f>+'Key Dates'!$B$7-60</f>
        <v>45457</v>
      </c>
      <c r="B1033" s="34">
        <f>+'Key Dates'!$B$8-3</f>
        <v>45598</v>
      </c>
      <c r="C1033" s="44" t="s">
        <v>404</v>
      </c>
      <c r="D1033" s="27" t="s">
        <v>115</v>
      </c>
      <c r="E1033" s="2" t="s">
        <v>19</v>
      </c>
      <c r="F1033" s="2" t="s">
        <v>68</v>
      </c>
    </row>
    <row r="1034" spans="1:6" ht="78.75" x14ac:dyDescent="0.25">
      <c r="A1034" s="34">
        <f>+'Key Dates'!$B$7-60</f>
        <v>45457</v>
      </c>
      <c r="B1034" s="34">
        <f>+'Key Dates'!$B$8-3</f>
        <v>45598</v>
      </c>
      <c r="C1034" s="44" t="s">
        <v>404</v>
      </c>
      <c r="D1034" s="27" t="s">
        <v>115</v>
      </c>
      <c r="E1034" s="2" t="s">
        <v>20</v>
      </c>
      <c r="F1034" s="2" t="s">
        <v>68</v>
      </c>
    </row>
    <row r="1035" spans="1:6" ht="78.75" x14ac:dyDescent="0.25">
      <c r="A1035" s="34">
        <f>+'Key Dates'!$B$7-60</f>
        <v>45457</v>
      </c>
      <c r="B1035" s="34">
        <f>+'Key Dates'!$B$8-3</f>
        <v>45598</v>
      </c>
      <c r="C1035" s="44" t="s">
        <v>404</v>
      </c>
      <c r="D1035" s="27" t="s">
        <v>115</v>
      </c>
      <c r="E1035" s="2" t="s">
        <v>30</v>
      </c>
      <c r="F1035" s="2" t="s">
        <v>68</v>
      </c>
    </row>
    <row r="1036" spans="1:6" ht="78.75" x14ac:dyDescent="0.25">
      <c r="A1036" s="34">
        <f>+'Key Dates'!$B$7-60</f>
        <v>45457</v>
      </c>
      <c r="B1036" s="34">
        <f>+'Key Dates'!$B$8-3</f>
        <v>45598</v>
      </c>
      <c r="C1036" s="44" t="s">
        <v>404</v>
      </c>
      <c r="D1036" s="27" t="s">
        <v>115</v>
      </c>
      <c r="E1036" s="2" t="s">
        <v>21</v>
      </c>
      <c r="F1036" s="2" t="s">
        <v>68</v>
      </c>
    </row>
    <row r="1037" spans="1:6" ht="78.75" x14ac:dyDescent="0.25">
      <c r="A1037" s="34">
        <f>+'Key Dates'!$B$7-60</f>
        <v>45457</v>
      </c>
      <c r="B1037" s="34">
        <f>+'Key Dates'!$B$8-3</f>
        <v>45598</v>
      </c>
      <c r="C1037" s="44" t="s">
        <v>404</v>
      </c>
      <c r="D1037" s="27" t="s">
        <v>115</v>
      </c>
      <c r="E1037" s="2" t="s">
        <v>22</v>
      </c>
      <c r="F1037" s="2" t="s">
        <v>68</v>
      </c>
    </row>
    <row r="1038" spans="1:6" ht="78.75" x14ac:dyDescent="0.25">
      <c r="A1038" s="34">
        <f>+'Key Dates'!$B$7-60</f>
        <v>45457</v>
      </c>
      <c r="B1038" s="34">
        <f>+'Key Dates'!$B$8-3</f>
        <v>45598</v>
      </c>
      <c r="C1038" s="44" t="s">
        <v>404</v>
      </c>
      <c r="D1038" s="27" t="s">
        <v>115</v>
      </c>
      <c r="E1038" s="2" t="s">
        <v>23</v>
      </c>
      <c r="F1038" s="2" t="s">
        <v>68</v>
      </c>
    </row>
    <row r="1039" spans="1:6" ht="31.5" x14ac:dyDescent="0.25">
      <c r="A1039" s="34">
        <f>+'Key Dates'!$B$49</f>
        <v>45462</v>
      </c>
      <c r="B1039" s="34">
        <f>+'Key Dates'!$B$49</f>
        <v>45462</v>
      </c>
      <c r="C1039" s="48" t="s">
        <v>767</v>
      </c>
      <c r="D1039" s="35" t="s">
        <v>28</v>
      </c>
      <c r="E1039" s="36" t="s">
        <v>29</v>
      </c>
      <c r="F1039" s="36" t="s">
        <v>29</v>
      </c>
    </row>
    <row r="1040" spans="1:6" ht="78.75" x14ac:dyDescent="0.25">
      <c r="A1040" s="34">
        <f>+'Key Dates'!$B$7-49</f>
        <v>45468</v>
      </c>
      <c r="B1040" s="34">
        <f>+'Key Dates'!$B$7-3</f>
        <v>45514</v>
      </c>
      <c r="C1040" s="45" t="s">
        <v>768</v>
      </c>
      <c r="D1040" s="27" t="s">
        <v>79</v>
      </c>
      <c r="E1040" s="2" t="s">
        <v>17</v>
      </c>
      <c r="F1040" s="2" t="s">
        <v>51</v>
      </c>
    </row>
    <row r="1041" spans="1:6" ht="78.75" x14ac:dyDescent="0.25">
      <c r="A1041" s="34">
        <f>+'Key Dates'!$B$7-49</f>
        <v>45468</v>
      </c>
      <c r="B1041" s="34">
        <f>+'Key Dates'!$B$7-3</f>
        <v>45514</v>
      </c>
      <c r="C1041" s="45" t="s">
        <v>768</v>
      </c>
      <c r="D1041" s="27" t="s">
        <v>79</v>
      </c>
      <c r="E1041" s="2" t="s">
        <v>55</v>
      </c>
      <c r="F1041" s="2" t="s">
        <v>51</v>
      </c>
    </row>
    <row r="1042" spans="1:6" ht="78.75" x14ac:dyDescent="0.25">
      <c r="A1042" s="34">
        <f>+'Key Dates'!$B$7-49</f>
        <v>45468</v>
      </c>
      <c r="B1042" s="34">
        <f>+'Key Dates'!$B$7-3</f>
        <v>45514</v>
      </c>
      <c r="C1042" s="45" t="s">
        <v>768</v>
      </c>
      <c r="D1042" s="27" t="s">
        <v>79</v>
      </c>
      <c r="E1042" s="2" t="s">
        <v>18</v>
      </c>
      <c r="F1042" s="2" t="s">
        <v>51</v>
      </c>
    </row>
    <row r="1043" spans="1:6" ht="78.75" x14ac:dyDescent="0.25">
      <c r="A1043" s="34">
        <f>+'Key Dates'!$B$7-49</f>
        <v>45468</v>
      </c>
      <c r="B1043" s="34">
        <f>+'Key Dates'!$B$7-3</f>
        <v>45514</v>
      </c>
      <c r="C1043" s="45" t="s">
        <v>768</v>
      </c>
      <c r="D1043" s="27" t="s">
        <v>79</v>
      </c>
      <c r="E1043" s="2" t="s">
        <v>19</v>
      </c>
      <c r="F1043" s="2" t="s">
        <v>51</v>
      </c>
    </row>
    <row r="1044" spans="1:6" ht="78.75" x14ac:dyDescent="0.25">
      <c r="A1044" s="34">
        <f>+'Key Dates'!$B$7-49</f>
        <v>45468</v>
      </c>
      <c r="B1044" s="34">
        <f>+'Key Dates'!$B$7-3</f>
        <v>45514</v>
      </c>
      <c r="C1044" s="45" t="s">
        <v>768</v>
      </c>
      <c r="D1044" s="27" t="s">
        <v>79</v>
      </c>
      <c r="E1044" s="2" t="s">
        <v>20</v>
      </c>
      <c r="F1044" s="2" t="s">
        <v>51</v>
      </c>
    </row>
    <row r="1045" spans="1:6" ht="78.75" x14ac:dyDescent="0.25">
      <c r="A1045" s="34">
        <f>+'Key Dates'!$B$7-49</f>
        <v>45468</v>
      </c>
      <c r="B1045" s="34">
        <f>+'Key Dates'!$B$7-3</f>
        <v>45514</v>
      </c>
      <c r="C1045" s="45" t="s">
        <v>768</v>
      </c>
      <c r="D1045" s="27" t="s">
        <v>79</v>
      </c>
      <c r="E1045" s="2" t="s">
        <v>30</v>
      </c>
      <c r="F1045" s="2" t="s">
        <v>51</v>
      </c>
    </row>
    <row r="1046" spans="1:6" ht="78.75" x14ac:dyDescent="0.25">
      <c r="A1046" s="34">
        <f>+'Key Dates'!$B$7-49</f>
        <v>45468</v>
      </c>
      <c r="B1046" s="34">
        <f>+'Key Dates'!$B$7-3</f>
        <v>45514</v>
      </c>
      <c r="C1046" s="45" t="s">
        <v>768</v>
      </c>
      <c r="D1046" s="27" t="s">
        <v>79</v>
      </c>
      <c r="E1046" s="2" t="s">
        <v>21</v>
      </c>
      <c r="F1046" s="2" t="s">
        <v>51</v>
      </c>
    </row>
    <row r="1047" spans="1:6" ht="78.75" x14ac:dyDescent="0.25">
      <c r="A1047" s="34">
        <f>+'Key Dates'!$B$7-49</f>
        <v>45468</v>
      </c>
      <c r="B1047" s="34">
        <f>+'Key Dates'!$B$7-3</f>
        <v>45514</v>
      </c>
      <c r="C1047" s="45" t="s">
        <v>768</v>
      </c>
      <c r="D1047" s="27" t="s">
        <v>79</v>
      </c>
      <c r="E1047" s="2" t="s">
        <v>22</v>
      </c>
      <c r="F1047" s="2" t="s">
        <v>51</v>
      </c>
    </row>
    <row r="1048" spans="1:6" ht="31.5" x14ac:dyDescent="0.25">
      <c r="A1048" s="34">
        <f>+'Key Dates'!$B$7-48</f>
        <v>45469</v>
      </c>
      <c r="B1048" s="34">
        <f>+'Key Dates'!$B$7-48</f>
        <v>45469</v>
      </c>
      <c r="C1048" s="44" t="s">
        <v>296</v>
      </c>
      <c r="D1048" s="27" t="s">
        <v>116</v>
      </c>
      <c r="E1048" s="2" t="s">
        <v>17</v>
      </c>
      <c r="F1048" s="2" t="s">
        <v>210</v>
      </c>
    </row>
    <row r="1049" spans="1:6" ht="31.5" x14ac:dyDescent="0.25">
      <c r="A1049" s="34">
        <f>+'Key Dates'!$B$7-48</f>
        <v>45469</v>
      </c>
      <c r="B1049" s="34">
        <f>+'Key Dates'!$B$7-48</f>
        <v>45469</v>
      </c>
      <c r="C1049" s="44" t="s">
        <v>296</v>
      </c>
      <c r="D1049" s="27" t="s">
        <v>116</v>
      </c>
      <c r="E1049" s="2" t="s">
        <v>18</v>
      </c>
      <c r="F1049" s="2" t="s">
        <v>210</v>
      </c>
    </row>
    <row r="1050" spans="1:6" ht="94.5" x14ac:dyDescent="0.25">
      <c r="A1050" s="34">
        <f>+'Key Dates'!$B$7-47</f>
        <v>45470</v>
      </c>
      <c r="B1050" s="34">
        <f>+'Key Dates'!$B$7-47</f>
        <v>45470</v>
      </c>
      <c r="C1050" s="45" t="s">
        <v>769</v>
      </c>
      <c r="D1050" s="35" t="s">
        <v>341</v>
      </c>
      <c r="E1050" s="36" t="s">
        <v>17</v>
      </c>
      <c r="F1050" s="36" t="s">
        <v>585</v>
      </c>
    </row>
    <row r="1051" spans="1:6" ht="94.5" x14ac:dyDescent="0.25">
      <c r="A1051" s="34">
        <f>+'Key Dates'!$B$7-47</f>
        <v>45470</v>
      </c>
      <c r="B1051" s="34">
        <f>+'Key Dates'!$B$7-47</f>
        <v>45470</v>
      </c>
      <c r="C1051" s="45" t="s">
        <v>769</v>
      </c>
      <c r="D1051" s="35" t="s">
        <v>341</v>
      </c>
      <c r="E1051" s="36" t="s">
        <v>18</v>
      </c>
      <c r="F1051" s="36" t="s">
        <v>585</v>
      </c>
    </row>
    <row r="1052" spans="1:6" ht="94.5" x14ac:dyDescent="0.25">
      <c r="A1052" s="34">
        <f>+'Key Dates'!$B$7-47</f>
        <v>45470</v>
      </c>
      <c r="B1052" s="34">
        <f>+'Key Dates'!$B$7-47</f>
        <v>45470</v>
      </c>
      <c r="C1052" s="45" t="s">
        <v>769</v>
      </c>
      <c r="D1052" s="35" t="s">
        <v>341</v>
      </c>
      <c r="E1052" s="36" t="s">
        <v>19</v>
      </c>
      <c r="F1052" s="36" t="s">
        <v>585</v>
      </c>
    </row>
    <row r="1053" spans="1:6" ht="94.5" x14ac:dyDescent="0.25">
      <c r="A1053" s="34">
        <f>+'Key Dates'!$B$7-47</f>
        <v>45470</v>
      </c>
      <c r="B1053" s="34">
        <f>+'Key Dates'!$B$7-47</f>
        <v>45470</v>
      </c>
      <c r="C1053" s="45" t="s">
        <v>769</v>
      </c>
      <c r="D1053" s="35" t="s">
        <v>341</v>
      </c>
      <c r="E1053" s="36" t="s">
        <v>20</v>
      </c>
      <c r="F1053" s="36" t="s">
        <v>585</v>
      </c>
    </row>
    <row r="1054" spans="1:6" ht="94.5" x14ac:dyDescent="0.25">
      <c r="A1054" s="34">
        <f>+'Key Dates'!$B$7-47</f>
        <v>45470</v>
      </c>
      <c r="B1054" s="34">
        <f>+'Key Dates'!$B$7-47</f>
        <v>45470</v>
      </c>
      <c r="C1054" s="45" t="s">
        <v>769</v>
      </c>
      <c r="D1054" s="35" t="s">
        <v>341</v>
      </c>
      <c r="E1054" s="36" t="s">
        <v>30</v>
      </c>
      <c r="F1054" s="36" t="s">
        <v>585</v>
      </c>
    </row>
    <row r="1055" spans="1:6" ht="94.5" x14ac:dyDescent="0.25">
      <c r="A1055" s="34">
        <f>+'Key Dates'!$B$7-47</f>
        <v>45470</v>
      </c>
      <c r="B1055" s="34">
        <f>+'Key Dates'!$B$7-47</f>
        <v>45470</v>
      </c>
      <c r="C1055" s="45" t="s">
        <v>769</v>
      </c>
      <c r="D1055" s="35" t="s">
        <v>341</v>
      </c>
      <c r="E1055" s="36" t="s">
        <v>21</v>
      </c>
      <c r="F1055" s="36" t="s">
        <v>585</v>
      </c>
    </row>
    <row r="1056" spans="1:6" ht="63" x14ac:dyDescent="0.25">
      <c r="A1056" s="34">
        <f>+'Key Dates'!$B$7-46</f>
        <v>45471</v>
      </c>
      <c r="B1056" s="34">
        <f>+'Key Dates'!$B$7-46</f>
        <v>45471</v>
      </c>
      <c r="C1056" s="44" t="s">
        <v>280</v>
      </c>
      <c r="D1056" s="27" t="s">
        <v>117</v>
      </c>
      <c r="E1056" s="2" t="s">
        <v>17</v>
      </c>
      <c r="F1056" s="2" t="s">
        <v>49</v>
      </c>
    </row>
    <row r="1057" spans="1:6" ht="63" x14ac:dyDescent="0.25">
      <c r="A1057" s="34">
        <f>+'Key Dates'!$B$7-46</f>
        <v>45471</v>
      </c>
      <c r="B1057" s="34">
        <f>+'Key Dates'!$B$7-46</f>
        <v>45471</v>
      </c>
      <c r="C1057" s="44" t="s">
        <v>280</v>
      </c>
      <c r="D1057" s="27" t="s">
        <v>117</v>
      </c>
      <c r="E1057" s="2" t="s">
        <v>55</v>
      </c>
      <c r="F1057" s="2" t="s">
        <v>49</v>
      </c>
    </row>
    <row r="1058" spans="1:6" ht="63" x14ac:dyDescent="0.25">
      <c r="A1058" s="34">
        <f>+'Key Dates'!$B$7-46</f>
        <v>45471</v>
      </c>
      <c r="B1058" s="34">
        <f>+'Key Dates'!$B$7-46</f>
        <v>45471</v>
      </c>
      <c r="C1058" s="44" t="s">
        <v>280</v>
      </c>
      <c r="D1058" s="27" t="s">
        <v>117</v>
      </c>
      <c r="E1058" s="2" t="s">
        <v>18</v>
      </c>
      <c r="F1058" s="2" t="s">
        <v>49</v>
      </c>
    </row>
    <row r="1059" spans="1:6" ht="63" x14ac:dyDescent="0.25">
      <c r="A1059" s="34">
        <f>+'Key Dates'!$B$7-46</f>
        <v>45471</v>
      </c>
      <c r="B1059" s="34">
        <f>+'Key Dates'!$B$7-46</f>
        <v>45471</v>
      </c>
      <c r="C1059" s="44" t="s">
        <v>280</v>
      </c>
      <c r="D1059" s="27" t="s">
        <v>117</v>
      </c>
      <c r="E1059" s="2" t="s">
        <v>19</v>
      </c>
      <c r="F1059" s="2" t="s">
        <v>49</v>
      </c>
    </row>
    <row r="1060" spans="1:6" ht="63" x14ac:dyDescent="0.25">
      <c r="A1060" s="34">
        <f>+'Key Dates'!$B$7-46</f>
        <v>45471</v>
      </c>
      <c r="B1060" s="34">
        <f>+'Key Dates'!$B$7-46</f>
        <v>45471</v>
      </c>
      <c r="C1060" s="44" t="s">
        <v>280</v>
      </c>
      <c r="D1060" s="27" t="s">
        <v>117</v>
      </c>
      <c r="E1060" s="2" t="s">
        <v>20</v>
      </c>
      <c r="F1060" s="2" t="s">
        <v>49</v>
      </c>
    </row>
    <row r="1061" spans="1:6" ht="63" x14ac:dyDescent="0.25">
      <c r="A1061" s="34">
        <f>+'Key Dates'!$B$7-46</f>
        <v>45471</v>
      </c>
      <c r="B1061" s="34">
        <f>+'Key Dates'!$B$7-46</f>
        <v>45471</v>
      </c>
      <c r="C1061" s="44" t="s">
        <v>280</v>
      </c>
      <c r="D1061" s="27" t="s">
        <v>117</v>
      </c>
      <c r="E1061" s="2" t="s">
        <v>30</v>
      </c>
      <c r="F1061" s="2" t="s">
        <v>49</v>
      </c>
    </row>
    <row r="1062" spans="1:6" ht="63" x14ac:dyDescent="0.25">
      <c r="A1062" s="34">
        <f>+'Key Dates'!$B$7-46</f>
        <v>45471</v>
      </c>
      <c r="B1062" s="34">
        <f>+'Key Dates'!$B$7-46</f>
        <v>45471</v>
      </c>
      <c r="C1062" s="44" t="s">
        <v>280</v>
      </c>
      <c r="D1062" s="27" t="s">
        <v>117</v>
      </c>
      <c r="E1062" s="2" t="s">
        <v>21</v>
      </c>
      <c r="F1062" s="2" t="s">
        <v>49</v>
      </c>
    </row>
    <row r="1063" spans="1:6" ht="63" x14ac:dyDescent="0.25">
      <c r="A1063" s="34">
        <f>+'Key Dates'!$B$7-46</f>
        <v>45471</v>
      </c>
      <c r="B1063" s="34">
        <f>+'Key Dates'!$B$7-46</f>
        <v>45471</v>
      </c>
      <c r="C1063" s="44" t="s">
        <v>280</v>
      </c>
      <c r="D1063" s="27" t="s">
        <v>117</v>
      </c>
      <c r="E1063" s="2" t="s">
        <v>22</v>
      </c>
      <c r="F1063" s="2" t="s">
        <v>49</v>
      </c>
    </row>
    <row r="1064" spans="1:6" ht="141.75" x14ac:dyDescent="0.25">
      <c r="A1064" s="34">
        <f>+'Key Dates'!$B$7-46</f>
        <v>45471</v>
      </c>
      <c r="B1064" s="34">
        <f>+'Key Dates'!$B$7-46</f>
        <v>45471</v>
      </c>
      <c r="C1064" s="44" t="s">
        <v>770</v>
      </c>
      <c r="D1064" s="27" t="s">
        <v>59</v>
      </c>
      <c r="E1064" s="2" t="s">
        <v>17</v>
      </c>
      <c r="F1064" s="2" t="s">
        <v>208</v>
      </c>
    </row>
    <row r="1065" spans="1:6" ht="141.75" x14ac:dyDescent="0.25">
      <c r="A1065" s="34">
        <f>+'Key Dates'!$B$7-46</f>
        <v>45471</v>
      </c>
      <c r="B1065" s="34">
        <f>+'Key Dates'!$B$7-46</f>
        <v>45471</v>
      </c>
      <c r="C1065" s="44" t="s">
        <v>770</v>
      </c>
      <c r="D1065" s="27" t="s">
        <v>59</v>
      </c>
      <c r="E1065" s="2" t="s">
        <v>55</v>
      </c>
      <c r="F1065" s="2" t="s">
        <v>208</v>
      </c>
    </row>
    <row r="1066" spans="1:6" ht="141.75" x14ac:dyDescent="0.25">
      <c r="A1066" s="34">
        <f>+'Key Dates'!$B$7-46</f>
        <v>45471</v>
      </c>
      <c r="B1066" s="34">
        <f>+'Key Dates'!$B$7-46</f>
        <v>45471</v>
      </c>
      <c r="C1066" s="44" t="s">
        <v>770</v>
      </c>
      <c r="D1066" s="27" t="s">
        <v>59</v>
      </c>
      <c r="E1066" s="2" t="s">
        <v>18</v>
      </c>
      <c r="F1066" s="2" t="s">
        <v>208</v>
      </c>
    </row>
    <row r="1067" spans="1:6" ht="47.25" x14ac:dyDescent="0.25">
      <c r="A1067" s="34">
        <f>+'Key Dates'!$B$7-46</f>
        <v>45471</v>
      </c>
      <c r="B1067" s="34">
        <f>+'Key Dates'!$B$7-46</f>
        <v>45471</v>
      </c>
      <c r="C1067" s="44" t="s">
        <v>406</v>
      </c>
      <c r="D1067" s="27" t="s">
        <v>70</v>
      </c>
      <c r="E1067" s="2" t="s">
        <v>17</v>
      </c>
      <c r="F1067" s="2" t="s">
        <v>210</v>
      </c>
    </row>
    <row r="1068" spans="1:6" ht="47.25" x14ac:dyDescent="0.25">
      <c r="A1068" s="34">
        <f>+'Key Dates'!$B$7-46</f>
        <v>45471</v>
      </c>
      <c r="B1068" s="34">
        <f>+'Key Dates'!$B$7-46</f>
        <v>45471</v>
      </c>
      <c r="C1068" s="44" t="s">
        <v>406</v>
      </c>
      <c r="D1068" s="27" t="s">
        <v>70</v>
      </c>
      <c r="E1068" s="2" t="s">
        <v>18</v>
      </c>
      <c r="F1068" s="2" t="s">
        <v>210</v>
      </c>
    </row>
    <row r="1069" spans="1:6" ht="47.25" x14ac:dyDescent="0.25">
      <c r="A1069" s="34">
        <f>+'Key Dates'!$B$7-46</f>
        <v>45471</v>
      </c>
      <c r="B1069" s="34">
        <f>+'Key Dates'!$B$7-46</f>
        <v>45471</v>
      </c>
      <c r="C1069" s="44" t="s">
        <v>406</v>
      </c>
      <c r="D1069" s="27" t="s">
        <v>70</v>
      </c>
      <c r="E1069" s="2" t="s">
        <v>19</v>
      </c>
      <c r="F1069" s="2" t="s">
        <v>210</v>
      </c>
    </row>
    <row r="1070" spans="1:6" ht="47.25" x14ac:dyDescent="0.25">
      <c r="A1070" s="34">
        <f>+'Key Dates'!$B$7-46</f>
        <v>45471</v>
      </c>
      <c r="B1070" s="34">
        <f>+'Key Dates'!$B$7-46</f>
        <v>45471</v>
      </c>
      <c r="C1070" s="44" t="s">
        <v>406</v>
      </c>
      <c r="D1070" s="27" t="s">
        <v>70</v>
      </c>
      <c r="E1070" s="2" t="s">
        <v>20</v>
      </c>
      <c r="F1070" s="2" t="s">
        <v>210</v>
      </c>
    </row>
    <row r="1071" spans="1:6" ht="47.25" x14ac:dyDescent="0.25">
      <c r="A1071" s="34">
        <f>+'Key Dates'!$B$7-46</f>
        <v>45471</v>
      </c>
      <c r="B1071" s="34">
        <f>+'Key Dates'!$B$7-46</f>
        <v>45471</v>
      </c>
      <c r="C1071" s="44" t="s">
        <v>406</v>
      </c>
      <c r="D1071" s="27" t="s">
        <v>70</v>
      </c>
      <c r="E1071" s="2" t="s">
        <v>30</v>
      </c>
      <c r="F1071" s="2" t="s">
        <v>210</v>
      </c>
    </row>
    <row r="1072" spans="1:6" ht="47.25" x14ac:dyDescent="0.25">
      <c r="A1072" s="34">
        <f>+'Key Dates'!$B$7-46</f>
        <v>45471</v>
      </c>
      <c r="B1072" s="34">
        <f>+'Key Dates'!$B$7-46</f>
        <v>45471</v>
      </c>
      <c r="C1072" s="44" t="s">
        <v>406</v>
      </c>
      <c r="D1072" s="27" t="s">
        <v>70</v>
      </c>
      <c r="E1072" s="2" t="s">
        <v>21</v>
      </c>
      <c r="F1072" s="2" t="s">
        <v>210</v>
      </c>
    </row>
    <row r="1073" spans="1:6" ht="51" x14ac:dyDescent="0.25">
      <c r="A1073" s="34">
        <f>+'Key Dates'!$B$7-46</f>
        <v>45471</v>
      </c>
      <c r="B1073" s="34">
        <f>+'Key Dates'!$B$7-46</f>
        <v>45471</v>
      </c>
      <c r="C1073" s="44" t="s">
        <v>406</v>
      </c>
      <c r="D1073" s="27" t="s">
        <v>70</v>
      </c>
      <c r="E1073" s="2" t="s">
        <v>22</v>
      </c>
      <c r="F1073" s="2" t="s">
        <v>210</v>
      </c>
    </row>
    <row r="1074" spans="1:6" ht="204.75" x14ac:dyDescent="0.25">
      <c r="A1074" s="34">
        <f>+'Key Dates'!$B$7-46</f>
        <v>45471</v>
      </c>
      <c r="B1074" s="34">
        <f>+'Key Dates'!$B$7-14</f>
        <v>45503</v>
      </c>
      <c r="C1074" s="44" t="s">
        <v>771</v>
      </c>
      <c r="D1074" s="27" t="s">
        <v>118</v>
      </c>
      <c r="E1074" s="2" t="s">
        <v>17</v>
      </c>
      <c r="F1074" s="2" t="s">
        <v>32</v>
      </c>
    </row>
    <row r="1075" spans="1:6" ht="204.75" x14ac:dyDescent="0.25">
      <c r="A1075" s="34">
        <f>+'Key Dates'!$B$7-46</f>
        <v>45471</v>
      </c>
      <c r="B1075" s="34">
        <f>+'Key Dates'!$B$7-14</f>
        <v>45503</v>
      </c>
      <c r="C1075" s="44" t="s">
        <v>771</v>
      </c>
      <c r="D1075" s="27" t="s">
        <v>118</v>
      </c>
      <c r="E1075" s="2" t="s">
        <v>55</v>
      </c>
      <c r="F1075" s="2" t="s">
        <v>32</v>
      </c>
    </row>
    <row r="1076" spans="1:6" ht="204.75" x14ac:dyDescent="0.25">
      <c r="A1076" s="34">
        <f>+'Key Dates'!$B$7-46</f>
        <v>45471</v>
      </c>
      <c r="B1076" s="34">
        <f>+'Key Dates'!$B$7-14</f>
        <v>45503</v>
      </c>
      <c r="C1076" s="44" t="s">
        <v>771</v>
      </c>
      <c r="D1076" s="27" t="s">
        <v>118</v>
      </c>
      <c r="E1076" s="2" t="s">
        <v>18</v>
      </c>
      <c r="F1076" s="2" t="s">
        <v>32</v>
      </c>
    </row>
    <row r="1077" spans="1:6" ht="204.75" x14ac:dyDescent="0.25">
      <c r="A1077" s="34">
        <f>+'Key Dates'!$B$7-46</f>
        <v>45471</v>
      </c>
      <c r="B1077" s="34">
        <f>+'Key Dates'!$B$7-14</f>
        <v>45503</v>
      </c>
      <c r="C1077" s="44" t="s">
        <v>771</v>
      </c>
      <c r="D1077" s="27" t="s">
        <v>118</v>
      </c>
      <c r="E1077" s="2" t="s">
        <v>19</v>
      </c>
      <c r="F1077" s="2" t="s">
        <v>32</v>
      </c>
    </row>
    <row r="1078" spans="1:6" ht="204.75" x14ac:dyDescent="0.25">
      <c r="A1078" s="34">
        <f>+'Key Dates'!$B$7-46</f>
        <v>45471</v>
      </c>
      <c r="B1078" s="34">
        <f>+'Key Dates'!$B$7-14</f>
        <v>45503</v>
      </c>
      <c r="C1078" s="44" t="s">
        <v>771</v>
      </c>
      <c r="D1078" s="27" t="s">
        <v>118</v>
      </c>
      <c r="E1078" s="2" t="s">
        <v>20</v>
      </c>
      <c r="F1078" s="2" t="s">
        <v>32</v>
      </c>
    </row>
    <row r="1079" spans="1:6" ht="204.75" x14ac:dyDescent="0.25">
      <c r="A1079" s="34">
        <f>+'Key Dates'!$B$7-46</f>
        <v>45471</v>
      </c>
      <c r="B1079" s="34">
        <f>+'Key Dates'!$B$7-14</f>
        <v>45503</v>
      </c>
      <c r="C1079" s="44" t="s">
        <v>771</v>
      </c>
      <c r="D1079" s="27" t="s">
        <v>118</v>
      </c>
      <c r="E1079" s="2" t="s">
        <v>30</v>
      </c>
      <c r="F1079" s="2" t="s">
        <v>32</v>
      </c>
    </row>
    <row r="1080" spans="1:6" ht="204.75" x14ac:dyDescent="0.25">
      <c r="A1080" s="34">
        <f>+'Key Dates'!$B$7-46</f>
        <v>45471</v>
      </c>
      <c r="B1080" s="34">
        <f>+'Key Dates'!$B$7-14</f>
        <v>45503</v>
      </c>
      <c r="C1080" s="44" t="s">
        <v>771</v>
      </c>
      <c r="D1080" s="27" t="s">
        <v>118</v>
      </c>
      <c r="E1080" s="2" t="s">
        <v>21</v>
      </c>
      <c r="F1080" s="2" t="s">
        <v>32</v>
      </c>
    </row>
    <row r="1081" spans="1:6" ht="204.75" x14ac:dyDescent="0.25">
      <c r="A1081" s="34">
        <f>+'Key Dates'!$B$7-46</f>
        <v>45471</v>
      </c>
      <c r="B1081" s="34">
        <f>+'Key Dates'!$B$7-14</f>
        <v>45503</v>
      </c>
      <c r="C1081" s="44" t="s">
        <v>771</v>
      </c>
      <c r="D1081" s="27" t="s">
        <v>118</v>
      </c>
      <c r="E1081" s="2" t="s">
        <v>22</v>
      </c>
      <c r="F1081" s="2" t="s">
        <v>32</v>
      </c>
    </row>
    <row r="1082" spans="1:6" ht="110.25" x14ac:dyDescent="0.25">
      <c r="A1082" s="34">
        <f>+'Key Dates'!$B$7-46</f>
        <v>45471</v>
      </c>
      <c r="B1082" s="34">
        <f>+'Key Dates'!$B$7-1</f>
        <v>45516</v>
      </c>
      <c r="C1082" s="45" t="s">
        <v>534</v>
      </c>
      <c r="D1082" s="35" t="s">
        <v>405</v>
      </c>
      <c r="E1082" s="36" t="s">
        <v>17</v>
      </c>
      <c r="F1082" s="36" t="s">
        <v>208</v>
      </c>
    </row>
    <row r="1083" spans="1:6" ht="110.25" x14ac:dyDescent="0.25">
      <c r="A1083" s="34">
        <f>+'Key Dates'!$B$7-46</f>
        <v>45471</v>
      </c>
      <c r="B1083" s="34">
        <f>+'Key Dates'!$B$7-1</f>
        <v>45516</v>
      </c>
      <c r="C1083" s="45" t="s">
        <v>534</v>
      </c>
      <c r="D1083" s="35" t="s">
        <v>405</v>
      </c>
      <c r="E1083" s="36" t="s">
        <v>55</v>
      </c>
      <c r="F1083" s="36" t="s">
        <v>208</v>
      </c>
    </row>
    <row r="1084" spans="1:6" ht="110.25" x14ac:dyDescent="0.25">
      <c r="A1084" s="34">
        <f>+'Key Dates'!$B$7-46</f>
        <v>45471</v>
      </c>
      <c r="B1084" s="34">
        <f>+'Key Dates'!$B$7-1</f>
        <v>45516</v>
      </c>
      <c r="C1084" s="45" t="s">
        <v>534</v>
      </c>
      <c r="D1084" s="35" t="s">
        <v>405</v>
      </c>
      <c r="E1084" s="36" t="s">
        <v>18</v>
      </c>
      <c r="F1084" s="36" t="s">
        <v>208</v>
      </c>
    </row>
    <row r="1085" spans="1:6" ht="110.25" x14ac:dyDescent="0.25">
      <c r="A1085" s="34">
        <f>+'Key Dates'!$B$7-46</f>
        <v>45471</v>
      </c>
      <c r="B1085" s="34">
        <f>+'Key Dates'!$B$7-1</f>
        <v>45516</v>
      </c>
      <c r="C1085" s="45" t="s">
        <v>534</v>
      </c>
      <c r="D1085" s="35" t="s">
        <v>405</v>
      </c>
      <c r="E1085" s="36" t="s">
        <v>19</v>
      </c>
      <c r="F1085" s="36" t="s">
        <v>208</v>
      </c>
    </row>
    <row r="1086" spans="1:6" ht="110.25" x14ac:dyDescent="0.25">
      <c r="A1086" s="34">
        <f>+'Key Dates'!$B$7-46</f>
        <v>45471</v>
      </c>
      <c r="B1086" s="34">
        <f>+'Key Dates'!$B$7-1</f>
        <v>45516</v>
      </c>
      <c r="C1086" s="45" t="s">
        <v>534</v>
      </c>
      <c r="D1086" s="35" t="s">
        <v>405</v>
      </c>
      <c r="E1086" s="36" t="s">
        <v>22</v>
      </c>
      <c r="F1086" s="36" t="s">
        <v>208</v>
      </c>
    </row>
    <row r="1087" spans="1:6" ht="110.25" x14ac:dyDescent="0.25">
      <c r="A1087" s="34">
        <f>+'Key Dates'!$B$7-46</f>
        <v>45471</v>
      </c>
      <c r="B1087" s="34">
        <f>+'Key Dates'!$B$7-1</f>
        <v>45516</v>
      </c>
      <c r="C1087" s="44" t="s">
        <v>407</v>
      </c>
      <c r="D1087" s="27" t="s">
        <v>119</v>
      </c>
      <c r="E1087" s="2" t="s">
        <v>17</v>
      </c>
      <c r="F1087" s="2" t="s">
        <v>208</v>
      </c>
    </row>
    <row r="1088" spans="1:6" ht="110.25" x14ac:dyDescent="0.25">
      <c r="A1088" s="34">
        <f>+'Key Dates'!$B$7-46</f>
        <v>45471</v>
      </c>
      <c r="B1088" s="34">
        <f>+'Key Dates'!$B$7-1</f>
        <v>45516</v>
      </c>
      <c r="C1088" s="44" t="s">
        <v>407</v>
      </c>
      <c r="D1088" s="27" t="s">
        <v>119</v>
      </c>
      <c r="E1088" s="2" t="s">
        <v>55</v>
      </c>
      <c r="F1088" s="2" t="s">
        <v>208</v>
      </c>
    </row>
    <row r="1089" spans="1:6" ht="110.25" x14ac:dyDescent="0.25">
      <c r="A1089" s="34">
        <f>+'Key Dates'!$B$7-46</f>
        <v>45471</v>
      </c>
      <c r="B1089" s="34">
        <f>+'Key Dates'!$B$7-1</f>
        <v>45516</v>
      </c>
      <c r="C1089" s="44" t="s">
        <v>407</v>
      </c>
      <c r="D1089" s="27" t="s">
        <v>119</v>
      </c>
      <c r="E1089" s="2" t="s">
        <v>18</v>
      </c>
      <c r="F1089" s="2" t="s">
        <v>208</v>
      </c>
    </row>
    <row r="1090" spans="1:6" ht="110.25" x14ac:dyDescent="0.25">
      <c r="A1090" s="34">
        <f>+'Key Dates'!$B$7-46</f>
        <v>45471</v>
      </c>
      <c r="B1090" s="34">
        <f>+'Key Dates'!$B$7-1</f>
        <v>45516</v>
      </c>
      <c r="C1090" s="44" t="s">
        <v>407</v>
      </c>
      <c r="D1090" s="27" t="s">
        <v>119</v>
      </c>
      <c r="E1090" s="2" t="s">
        <v>19</v>
      </c>
      <c r="F1090" s="2" t="s">
        <v>208</v>
      </c>
    </row>
    <row r="1091" spans="1:6" ht="110.25" x14ac:dyDescent="0.25">
      <c r="A1091" s="34">
        <f>+'Key Dates'!$B$7-46</f>
        <v>45471</v>
      </c>
      <c r="B1091" s="34">
        <f>+'Key Dates'!$B$7-1</f>
        <v>45516</v>
      </c>
      <c r="C1091" s="44" t="s">
        <v>407</v>
      </c>
      <c r="D1091" s="27" t="s">
        <v>119</v>
      </c>
      <c r="E1091" s="2" t="s">
        <v>20</v>
      </c>
      <c r="F1091" s="2" t="s">
        <v>208</v>
      </c>
    </row>
    <row r="1092" spans="1:6" ht="110.25" x14ac:dyDescent="0.25">
      <c r="A1092" s="34">
        <f>+'Key Dates'!$B$7-46</f>
        <v>45471</v>
      </c>
      <c r="B1092" s="34">
        <f>+'Key Dates'!$B$7-1</f>
        <v>45516</v>
      </c>
      <c r="C1092" s="44" t="s">
        <v>407</v>
      </c>
      <c r="D1092" s="27" t="s">
        <v>119</v>
      </c>
      <c r="E1092" s="2" t="s">
        <v>30</v>
      </c>
      <c r="F1092" s="2" t="s">
        <v>208</v>
      </c>
    </row>
    <row r="1093" spans="1:6" ht="110.25" x14ac:dyDescent="0.25">
      <c r="A1093" s="34">
        <f>+'Key Dates'!$B$7-46</f>
        <v>45471</v>
      </c>
      <c r="B1093" s="34">
        <f>+'Key Dates'!$B$7-1</f>
        <v>45516</v>
      </c>
      <c r="C1093" s="44" t="s">
        <v>407</v>
      </c>
      <c r="D1093" s="27" t="s">
        <v>119</v>
      </c>
      <c r="E1093" s="2" t="s">
        <v>21</v>
      </c>
      <c r="F1093" s="2" t="s">
        <v>208</v>
      </c>
    </row>
    <row r="1094" spans="1:6" ht="110.25" x14ac:dyDescent="0.25">
      <c r="A1094" s="34">
        <f>+'Key Dates'!$B$7-46</f>
        <v>45471</v>
      </c>
      <c r="B1094" s="34">
        <f>+'Key Dates'!$B$7-1</f>
        <v>45516</v>
      </c>
      <c r="C1094" s="44" t="s">
        <v>407</v>
      </c>
      <c r="D1094" s="27" t="s">
        <v>119</v>
      </c>
      <c r="E1094" s="2" t="s">
        <v>22</v>
      </c>
      <c r="F1094" s="2" t="s">
        <v>208</v>
      </c>
    </row>
    <row r="1095" spans="1:6" ht="189" x14ac:dyDescent="0.25">
      <c r="A1095" s="34">
        <f>+'Key Dates'!$B$7-46</f>
        <v>45471</v>
      </c>
      <c r="B1095" s="34">
        <f>+'Key Dates'!$B$7</f>
        <v>45517</v>
      </c>
      <c r="C1095" s="44" t="s">
        <v>772</v>
      </c>
      <c r="D1095" s="27" t="s">
        <v>60</v>
      </c>
      <c r="E1095" s="2" t="s">
        <v>17</v>
      </c>
      <c r="F1095" s="2" t="s">
        <v>208</v>
      </c>
    </row>
    <row r="1096" spans="1:6" ht="189" x14ac:dyDescent="0.25">
      <c r="A1096" s="34">
        <f>+'Key Dates'!$B$7-46</f>
        <v>45471</v>
      </c>
      <c r="B1096" s="34">
        <f>+'Key Dates'!$B$7</f>
        <v>45517</v>
      </c>
      <c r="C1096" s="44" t="s">
        <v>772</v>
      </c>
      <c r="D1096" s="27" t="s">
        <v>60</v>
      </c>
      <c r="E1096" s="2" t="s">
        <v>18</v>
      </c>
      <c r="F1096" s="2" t="s">
        <v>208</v>
      </c>
    </row>
    <row r="1097" spans="1:6" ht="189" x14ac:dyDescent="0.25">
      <c r="A1097" s="34">
        <f>+'Key Dates'!$B$7-46</f>
        <v>45471</v>
      </c>
      <c r="B1097" s="34">
        <f>+'Key Dates'!$B$7</f>
        <v>45517</v>
      </c>
      <c r="C1097" s="44" t="s">
        <v>772</v>
      </c>
      <c r="D1097" s="27" t="s">
        <v>60</v>
      </c>
      <c r="E1097" s="2" t="s">
        <v>19</v>
      </c>
      <c r="F1097" s="2" t="s">
        <v>208</v>
      </c>
    </row>
    <row r="1098" spans="1:6" ht="189" x14ac:dyDescent="0.25">
      <c r="A1098" s="34">
        <f>+'Key Dates'!$B$7-46</f>
        <v>45471</v>
      </c>
      <c r="B1098" s="34">
        <f>+'Key Dates'!$B$7</f>
        <v>45517</v>
      </c>
      <c r="C1098" s="44" t="s">
        <v>772</v>
      </c>
      <c r="D1098" s="27" t="s">
        <v>60</v>
      </c>
      <c r="E1098" s="2" t="s">
        <v>20</v>
      </c>
      <c r="F1098" s="2" t="s">
        <v>208</v>
      </c>
    </row>
    <row r="1099" spans="1:6" ht="189" x14ac:dyDescent="0.25">
      <c r="A1099" s="34">
        <f>+'Key Dates'!$B$7-46</f>
        <v>45471</v>
      </c>
      <c r="B1099" s="34">
        <f>+'Key Dates'!$B$7</f>
        <v>45517</v>
      </c>
      <c r="C1099" s="44" t="s">
        <v>772</v>
      </c>
      <c r="D1099" s="27" t="s">
        <v>60</v>
      </c>
      <c r="E1099" s="2" t="s">
        <v>30</v>
      </c>
      <c r="F1099" s="2" t="s">
        <v>208</v>
      </c>
    </row>
    <row r="1100" spans="1:6" ht="189" x14ac:dyDescent="0.25">
      <c r="A1100" s="34">
        <f>+'Key Dates'!$B$7-46</f>
        <v>45471</v>
      </c>
      <c r="B1100" s="34">
        <f>+'Key Dates'!$B$7</f>
        <v>45517</v>
      </c>
      <c r="C1100" s="44" t="s">
        <v>772</v>
      </c>
      <c r="D1100" s="27" t="s">
        <v>60</v>
      </c>
      <c r="E1100" s="2" t="s">
        <v>21</v>
      </c>
      <c r="F1100" s="2" t="s">
        <v>208</v>
      </c>
    </row>
    <row r="1101" spans="1:6" ht="189" x14ac:dyDescent="0.25">
      <c r="A1101" s="34">
        <f>+'Key Dates'!$B$7-46</f>
        <v>45471</v>
      </c>
      <c r="B1101" s="34">
        <f>+'Key Dates'!$B$7</f>
        <v>45517</v>
      </c>
      <c r="C1101" s="44" t="s">
        <v>772</v>
      </c>
      <c r="D1101" s="27" t="s">
        <v>60</v>
      </c>
      <c r="E1101" s="2" t="s">
        <v>22</v>
      </c>
      <c r="F1101" s="2" t="s">
        <v>208</v>
      </c>
    </row>
    <row r="1102" spans="1:6" ht="110.25" x14ac:dyDescent="0.25">
      <c r="A1102" s="34">
        <f>+'Key Dates'!$B$7-46</f>
        <v>45471</v>
      </c>
      <c r="B1102" s="34">
        <f>+'Key Dates'!$B$7</f>
        <v>45517</v>
      </c>
      <c r="C1102" s="44" t="s">
        <v>408</v>
      </c>
      <c r="D1102" s="27" t="s">
        <v>551</v>
      </c>
      <c r="E1102" s="2" t="s">
        <v>17</v>
      </c>
      <c r="F1102" s="2" t="s">
        <v>208</v>
      </c>
    </row>
    <row r="1103" spans="1:6" ht="110.25" x14ac:dyDescent="0.25">
      <c r="A1103" s="34">
        <f>+'Key Dates'!$B$7-46</f>
        <v>45471</v>
      </c>
      <c r="B1103" s="34">
        <f>+'Key Dates'!$B$7</f>
        <v>45517</v>
      </c>
      <c r="C1103" s="44" t="s">
        <v>408</v>
      </c>
      <c r="D1103" s="27" t="s">
        <v>551</v>
      </c>
      <c r="E1103" s="2" t="s">
        <v>18</v>
      </c>
      <c r="F1103" s="2" t="s">
        <v>208</v>
      </c>
    </row>
    <row r="1104" spans="1:6" ht="110.25" x14ac:dyDescent="0.25">
      <c r="A1104" s="34">
        <f>+'Key Dates'!$B$7-46</f>
        <v>45471</v>
      </c>
      <c r="B1104" s="34">
        <f>+'Key Dates'!$B$7</f>
        <v>45517</v>
      </c>
      <c r="C1104" s="44" t="s">
        <v>408</v>
      </c>
      <c r="D1104" s="27" t="s">
        <v>551</v>
      </c>
      <c r="E1104" s="2" t="s">
        <v>19</v>
      </c>
      <c r="F1104" s="2" t="s">
        <v>208</v>
      </c>
    </row>
    <row r="1105" spans="1:6" ht="110.25" x14ac:dyDescent="0.25">
      <c r="A1105" s="34">
        <f>+'Key Dates'!$B$7-46</f>
        <v>45471</v>
      </c>
      <c r="B1105" s="34">
        <f>+'Key Dates'!$B$7</f>
        <v>45517</v>
      </c>
      <c r="C1105" s="44" t="s">
        <v>408</v>
      </c>
      <c r="D1105" s="27" t="s">
        <v>551</v>
      </c>
      <c r="E1105" s="2" t="s">
        <v>20</v>
      </c>
      <c r="F1105" s="2" t="s">
        <v>208</v>
      </c>
    </row>
    <row r="1106" spans="1:6" ht="110.25" x14ac:dyDescent="0.25">
      <c r="A1106" s="34">
        <f>+'Key Dates'!$B$7-46</f>
        <v>45471</v>
      </c>
      <c r="B1106" s="34">
        <f>+'Key Dates'!$B$7</f>
        <v>45517</v>
      </c>
      <c r="C1106" s="44" t="s">
        <v>408</v>
      </c>
      <c r="D1106" s="27" t="s">
        <v>551</v>
      </c>
      <c r="E1106" s="2" t="s">
        <v>30</v>
      </c>
      <c r="F1106" s="2" t="s">
        <v>208</v>
      </c>
    </row>
    <row r="1107" spans="1:6" ht="110.25" x14ac:dyDescent="0.25">
      <c r="A1107" s="34">
        <f>+'Key Dates'!$B$7-46</f>
        <v>45471</v>
      </c>
      <c r="B1107" s="34">
        <f>+'Key Dates'!$B$7</f>
        <v>45517</v>
      </c>
      <c r="C1107" s="44" t="s">
        <v>408</v>
      </c>
      <c r="D1107" s="27" t="s">
        <v>551</v>
      </c>
      <c r="E1107" s="2" t="s">
        <v>21</v>
      </c>
      <c r="F1107" s="2" t="s">
        <v>208</v>
      </c>
    </row>
    <row r="1108" spans="1:6" ht="78.75" x14ac:dyDescent="0.25">
      <c r="A1108" s="34">
        <f>+'Key Dates'!$B$7-46</f>
        <v>45471</v>
      </c>
      <c r="B1108" s="34">
        <f>+'Key Dates'!$B$7</f>
        <v>45517</v>
      </c>
      <c r="C1108" s="44" t="s">
        <v>773</v>
      </c>
      <c r="D1108" s="27" t="s">
        <v>120</v>
      </c>
      <c r="E1108" s="2" t="s">
        <v>17</v>
      </c>
      <c r="F1108" s="2" t="s">
        <v>208</v>
      </c>
    </row>
    <row r="1109" spans="1:6" ht="78.75" x14ac:dyDescent="0.25">
      <c r="A1109" s="34">
        <f>+'Key Dates'!$B$7-46</f>
        <v>45471</v>
      </c>
      <c r="B1109" s="34">
        <f>+'Key Dates'!$B$7</f>
        <v>45517</v>
      </c>
      <c r="C1109" s="44" t="s">
        <v>773</v>
      </c>
      <c r="D1109" s="27" t="s">
        <v>120</v>
      </c>
      <c r="E1109" s="2" t="s">
        <v>18</v>
      </c>
      <c r="F1109" s="2" t="s">
        <v>208</v>
      </c>
    </row>
    <row r="1110" spans="1:6" ht="78.75" x14ac:dyDescent="0.25">
      <c r="A1110" s="34">
        <f>+'Key Dates'!$B$7-46</f>
        <v>45471</v>
      </c>
      <c r="B1110" s="34">
        <f>+'Key Dates'!$B$7</f>
        <v>45517</v>
      </c>
      <c r="C1110" s="44" t="s">
        <v>773</v>
      </c>
      <c r="D1110" s="27" t="s">
        <v>120</v>
      </c>
      <c r="E1110" s="2" t="s">
        <v>19</v>
      </c>
      <c r="F1110" s="2" t="s">
        <v>208</v>
      </c>
    </row>
    <row r="1111" spans="1:6" ht="78.75" x14ac:dyDescent="0.25">
      <c r="A1111" s="34">
        <f>+'Key Dates'!$B$7-46</f>
        <v>45471</v>
      </c>
      <c r="B1111" s="34">
        <f>+'Key Dates'!$B$7</f>
        <v>45517</v>
      </c>
      <c r="C1111" s="44" t="s">
        <v>773</v>
      </c>
      <c r="D1111" s="27" t="s">
        <v>120</v>
      </c>
      <c r="E1111" s="2" t="s">
        <v>20</v>
      </c>
      <c r="F1111" s="2" t="s">
        <v>208</v>
      </c>
    </row>
    <row r="1112" spans="1:6" ht="78.75" x14ac:dyDescent="0.25">
      <c r="A1112" s="34">
        <f>+'Key Dates'!$B$7-46</f>
        <v>45471</v>
      </c>
      <c r="B1112" s="34">
        <f>+'Key Dates'!$B$7</f>
        <v>45517</v>
      </c>
      <c r="C1112" s="44" t="s">
        <v>773</v>
      </c>
      <c r="D1112" s="27" t="s">
        <v>120</v>
      </c>
      <c r="E1112" s="2" t="s">
        <v>30</v>
      </c>
      <c r="F1112" s="2" t="s">
        <v>208</v>
      </c>
    </row>
    <row r="1113" spans="1:6" ht="78.75" x14ac:dyDescent="0.25">
      <c r="A1113" s="34">
        <f>+'Key Dates'!$B$7-46</f>
        <v>45471</v>
      </c>
      <c r="B1113" s="34">
        <f>+'Key Dates'!$B$7</f>
        <v>45517</v>
      </c>
      <c r="C1113" s="44" t="s">
        <v>773</v>
      </c>
      <c r="D1113" s="27" t="s">
        <v>120</v>
      </c>
      <c r="E1113" s="2" t="s">
        <v>21</v>
      </c>
      <c r="F1113" s="2" t="s">
        <v>208</v>
      </c>
    </row>
    <row r="1114" spans="1:6" ht="63" x14ac:dyDescent="0.25">
      <c r="A1114" s="34">
        <f>+'Key Dates'!$B$7-46</f>
        <v>45471</v>
      </c>
      <c r="B1114" s="34">
        <f>+'Key Dates'!$B$7</f>
        <v>45517</v>
      </c>
      <c r="C1114" s="44" t="s">
        <v>409</v>
      </c>
      <c r="D1114" s="27" t="s">
        <v>121</v>
      </c>
      <c r="E1114" s="2" t="s">
        <v>17</v>
      </c>
      <c r="F1114" s="2" t="s">
        <v>208</v>
      </c>
    </row>
    <row r="1115" spans="1:6" ht="63" x14ac:dyDescent="0.25">
      <c r="A1115" s="34">
        <f>+'Key Dates'!$B$7-46</f>
        <v>45471</v>
      </c>
      <c r="B1115" s="34">
        <f>+'Key Dates'!$B$7</f>
        <v>45517</v>
      </c>
      <c r="C1115" s="44" t="s">
        <v>409</v>
      </c>
      <c r="D1115" s="27" t="s">
        <v>121</v>
      </c>
      <c r="E1115" s="2" t="s">
        <v>18</v>
      </c>
      <c r="F1115" s="2" t="s">
        <v>208</v>
      </c>
    </row>
    <row r="1116" spans="1:6" ht="63" x14ac:dyDescent="0.25">
      <c r="A1116" s="34">
        <f>+'Key Dates'!$B$7-46</f>
        <v>45471</v>
      </c>
      <c r="B1116" s="34">
        <f>+'Key Dates'!$B$7</f>
        <v>45517</v>
      </c>
      <c r="C1116" s="44" t="s">
        <v>409</v>
      </c>
      <c r="D1116" s="27" t="s">
        <v>121</v>
      </c>
      <c r="E1116" s="2" t="s">
        <v>19</v>
      </c>
      <c r="F1116" s="2" t="s">
        <v>208</v>
      </c>
    </row>
    <row r="1117" spans="1:6" ht="63" x14ac:dyDescent="0.25">
      <c r="A1117" s="34">
        <f>+'Key Dates'!$B$7-46</f>
        <v>45471</v>
      </c>
      <c r="B1117" s="34">
        <f>+'Key Dates'!$B$7</f>
        <v>45517</v>
      </c>
      <c r="C1117" s="44" t="s">
        <v>409</v>
      </c>
      <c r="D1117" s="27" t="s">
        <v>121</v>
      </c>
      <c r="E1117" s="2" t="s">
        <v>20</v>
      </c>
      <c r="F1117" s="2" t="s">
        <v>208</v>
      </c>
    </row>
    <row r="1118" spans="1:6" ht="63" x14ac:dyDescent="0.25">
      <c r="A1118" s="34">
        <f>+'Key Dates'!$B$7-46</f>
        <v>45471</v>
      </c>
      <c r="B1118" s="34">
        <f>+'Key Dates'!$B$7</f>
        <v>45517</v>
      </c>
      <c r="C1118" s="44" t="s">
        <v>409</v>
      </c>
      <c r="D1118" s="27" t="s">
        <v>121</v>
      </c>
      <c r="E1118" s="2" t="s">
        <v>30</v>
      </c>
      <c r="F1118" s="2" t="s">
        <v>208</v>
      </c>
    </row>
    <row r="1119" spans="1:6" ht="63" x14ac:dyDescent="0.25">
      <c r="A1119" s="34">
        <f>+'Key Dates'!$B$7-46</f>
        <v>45471</v>
      </c>
      <c r="B1119" s="34">
        <f>+'Key Dates'!$B$7</f>
        <v>45517</v>
      </c>
      <c r="C1119" s="44" t="s">
        <v>409</v>
      </c>
      <c r="D1119" s="27" t="s">
        <v>121</v>
      </c>
      <c r="E1119" s="2" t="s">
        <v>21</v>
      </c>
      <c r="F1119" s="2" t="s">
        <v>208</v>
      </c>
    </row>
    <row r="1120" spans="1:6" ht="78.75" x14ac:dyDescent="0.25">
      <c r="A1120" s="34">
        <f>+'Key Dates'!$B$7-46</f>
        <v>45471</v>
      </c>
      <c r="B1120" s="34">
        <f>+'Key Dates'!$B$8+10</f>
        <v>45611</v>
      </c>
      <c r="C1120" s="44" t="s">
        <v>774</v>
      </c>
      <c r="D1120" s="27" t="s">
        <v>122</v>
      </c>
      <c r="E1120" s="2" t="s">
        <v>17</v>
      </c>
      <c r="F1120" s="2" t="s">
        <v>123</v>
      </c>
    </row>
    <row r="1121" spans="1:6" ht="78.75" x14ac:dyDescent="0.25">
      <c r="A1121" s="34">
        <f>+'Key Dates'!$B$7-46</f>
        <v>45471</v>
      </c>
      <c r="B1121" s="34">
        <f>+'Key Dates'!$B$8+10</f>
        <v>45611</v>
      </c>
      <c r="C1121" s="44" t="s">
        <v>774</v>
      </c>
      <c r="D1121" s="27" t="s">
        <v>122</v>
      </c>
      <c r="E1121" s="2" t="s">
        <v>55</v>
      </c>
      <c r="F1121" s="2" t="s">
        <v>123</v>
      </c>
    </row>
    <row r="1122" spans="1:6" ht="78.75" x14ac:dyDescent="0.25">
      <c r="A1122" s="34">
        <f>+'Key Dates'!$B$7-46</f>
        <v>45471</v>
      </c>
      <c r="B1122" s="34">
        <f>+'Key Dates'!$B$8+10</f>
        <v>45611</v>
      </c>
      <c r="C1122" s="44" t="s">
        <v>774</v>
      </c>
      <c r="D1122" s="27" t="s">
        <v>122</v>
      </c>
      <c r="E1122" s="2" t="s">
        <v>66</v>
      </c>
      <c r="F1122" s="2" t="s">
        <v>123</v>
      </c>
    </row>
    <row r="1123" spans="1:6" ht="78.75" x14ac:dyDescent="0.25">
      <c r="A1123" s="34">
        <f>+'Key Dates'!$B$7-46</f>
        <v>45471</v>
      </c>
      <c r="B1123" s="34">
        <f>+'Key Dates'!$B$8+10</f>
        <v>45611</v>
      </c>
      <c r="C1123" s="44" t="s">
        <v>774</v>
      </c>
      <c r="D1123" s="27" t="s">
        <v>122</v>
      </c>
      <c r="E1123" s="2" t="s">
        <v>18</v>
      </c>
      <c r="F1123" s="2" t="s">
        <v>123</v>
      </c>
    </row>
    <row r="1124" spans="1:6" ht="78.75" x14ac:dyDescent="0.25">
      <c r="A1124" s="34">
        <f>+'Key Dates'!$B$7-46</f>
        <v>45471</v>
      </c>
      <c r="B1124" s="34">
        <f>+'Key Dates'!$B$8+10</f>
        <v>45611</v>
      </c>
      <c r="C1124" s="44" t="s">
        <v>774</v>
      </c>
      <c r="D1124" s="27" t="s">
        <v>122</v>
      </c>
      <c r="E1124" s="2" t="s">
        <v>900</v>
      </c>
      <c r="F1124" s="2" t="s">
        <v>123</v>
      </c>
    </row>
    <row r="1125" spans="1:6" ht="78.75" x14ac:dyDescent="0.25">
      <c r="A1125" s="34">
        <f>+'Key Dates'!$B$7-46</f>
        <v>45471</v>
      </c>
      <c r="B1125" s="34">
        <f>+'Key Dates'!$B$8+10</f>
        <v>45611</v>
      </c>
      <c r="C1125" s="44" t="s">
        <v>774</v>
      </c>
      <c r="D1125" s="27" t="s">
        <v>122</v>
      </c>
      <c r="E1125" s="2" t="s">
        <v>19</v>
      </c>
      <c r="F1125" s="2" t="s">
        <v>123</v>
      </c>
    </row>
    <row r="1126" spans="1:6" ht="78.75" x14ac:dyDescent="0.25">
      <c r="A1126" s="34">
        <f>+'Key Dates'!$B$7-46</f>
        <v>45471</v>
      </c>
      <c r="B1126" s="34">
        <f>+'Key Dates'!$B$8+10</f>
        <v>45611</v>
      </c>
      <c r="C1126" s="44" t="s">
        <v>774</v>
      </c>
      <c r="D1126" s="27" t="s">
        <v>122</v>
      </c>
      <c r="E1126" s="2" t="s">
        <v>20</v>
      </c>
      <c r="F1126" s="2" t="s">
        <v>123</v>
      </c>
    </row>
    <row r="1127" spans="1:6" ht="78.75" x14ac:dyDescent="0.25">
      <c r="A1127" s="34">
        <f>+'Key Dates'!$B$7-46</f>
        <v>45471</v>
      </c>
      <c r="B1127" s="34">
        <f>+'Key Dates'!$B$8+10</f>
        <v>45611</v>
      </c>
      <c r="C1127" s="44" t="s">
        <v>774</v>
      </c>
      <c r="D1127" s="27" t="s">
        <v>122</v>
      </c>
      <c r="E1127" s="2" t="s">
        <v>30</v>
      </c>
      <c r="F1127" s="2" t="s">
        <v>123</v>
      </c>
    </row>
    <row r="1128" spans="1:6" ht="78.75" x14ac:dyDescent="0.25">
      <c r="A1128" s="34">
        <f>+'Key Dates'!$B$7-46</f>
        <v>45471</v>
      </c>
      <c r="B1128" s="34">
        <f>+'Key Dates'!$B$8+10</f>
        <v>45611</v>
      </c>
      <c r="C1128" s="44" t="s">
        <v>774</v>
      </c>
      <c r="D1128" s="27" t="s">
        <v>122</v>
      </c>
      <c r="E1128" s="2" t="s">
        <v>21</v>
      </c>
      <c r="F1128" s="2" t="s">
        <v>123</v>
      </c>
    </row>
    <row r="1129" spans="1:6" ht="78.75" x14ac:dyDescent="0.25">
      <c r="A1129" s="34">
        <f>+'Key Dates'!$B$7-46</f>
        <v>45471</v>
      </c>
      <c r="B1129" s="34">
        <f>+'Key Dates'!$B$8+10</f>
        <v>45611</v>
      </c>
      <c r="C1129" s="44" t="s">
        <v>774</v>
      </c>
      <c r="D1129" s="27" t="s">
        <v>122</v>
      </c>
      <c r="E1129" s="2" t="s">
        <v>22</v>
      </c>
      <c r="F1129" s="2" t="s">
        <v>123</v>
      </c>
    </row>
    <row r="1130" spans="1:6" ht="78.75" x14ac:dyDescent="0.25">
      <c r="A1130" s="34">
        <f>+'Key Dates'!$B$7-46</f>
        <v>45471</v>
      </c>
      <c r="B1130" s="34">
        <f>+'Key Dates'!$B$8+10</f>
        <v>45611</v>
      </c>
      <c r="C1130" s="44" t="s">
        <v>774</v>
      </c>
      <c r="D1130" s="27" t="s">
        <v>122</v>
      </c>
      <c r="E1130" s="2" t="s">
        <v>23</v>
      </c>
      <c r="F1130" s="2" t="s">
        <v>123</v>
      </c>
    </row>
    <row r="1131" spans="1:6" ht="78.75" x14ac:dyDescent="0.25">
      <c r="A1131" s="34">
        <f>+'Key Dates'!$B$7-46</f>
        <v>45471</v>
      </c>
      <c r="B1131" s="34">
        <f>+'Key Dates'!$B$8+10</f>
        <v>45611</v>
      </c>
      <c r="C1131" s="44" t="s">
        <v>774</v>
      </c>
      <c r="D1131" s="27" t="s">
        <v>122</v>
      </c>
      <c r="E1131" s="2" t="s">
        <v>52</v>
      </c>
      <c r="F1131" s="2" t="s">
        <v>123</v>
      </c>
    </row>
    <row r="1132" spans="1:6" ht="78.75" x14ac:dyDescent="0.25">
      <c r="A1132" s="34">
        <f>+'Key Dates'!$B$7-45</f>
        <v>45472</v>
      </c>
      <c r="B1132" s="34">
        <f>+'Key Dates'!$B$7</f>
        <v>45517</v>
      </c>
      <c r="C1132" s="44" t="s">
        <v>775</v>
      </c>
      <c r="D1132" s="27" t="s">
        <v>61</v>
      </c>
      <c r="E1132" s="2" t="s">
        <v>17</v>
      </c>
      <c r="F1132" s="2" t="s">
        <v>210</v>
      </c>
    </row>
    <row r="1133" spans="1:6" ht="78.75" x14ac:dyDescent="0.25">
      <c r="A1133" s="34">
        <f>+'Key Dates'!$B$7-45</f>
        <v>45472</v>
      </c>
      <c r="B1133" s="34">
        <f>+'Key Dates'!$B$7</f>
        <v>45517</v>
      </c>
      <c r="C1133" s="44" t="s">
        <v>775</v>
      </c>
      <c r="D1133" s="27" t="s">
        <v>61</v>
      </c>
      <c r="E1133" s="2" t="s">
        <v>18</v>
      </c>
      <c r="F1133" s="2" t="s">
        <v>210</v>
      </c>
    </row>
    <row r="1134" spans="1:6" ht="78.75" x14ac:dyDescent="0.25">
      <c r="A1134" s="34">
        <f>+'Key Dates'!$B$7-45</f>
        <v>45472</v>
      </c>
      <c r="B1134" s="34">
        <f>+'Key Dates'!$B$7</f>
        <v>45517</v>
      </c>
      <c r="C1134" s="44" t="s">
        <v>775</v>
      </c>
      <c r="D1134" s="27" t="s">
        <v>61</v>
      </c>
      <c r="E1134" s="2" t="s">
        <v>19</v>
      </c>
      <c r="F1134" s="2" t="s">
        <v>210</v>
      </c>
    </row>
    <row r="1135" spans="1:6" ht="78.75" x14ac:dyDescent="0.25">
      <c r="A1135" s="34">
        <f>+'Key Dates'!$B$7-45</f>
        <v>45472</v>
      </c>
      <c r="B1135" s="34">
        <f>+'Key Dates'!$B$7</f>
        <v>45517</v>
      </c>
      <c r="C1135" s="44" t="s">
        <v>775</v>
      </c>
      <c r="D1135" s="27" t="s">
        <v>61</v>
      </c>
      <c r="E1135" s="2" t="s">
        <v>20</v>
      </c>
      <c r="F1135" s="2" t="s">
        <v>210</v>
      </c>
    </row>
    <row r="1136" spans="1:6" ht="78.75" x14ac:dyDescent="0.25">
      <c r="A1136" s="34">
        <f>+'Key Dates'!$B$7-45</f>
        <v>45472</v>
      </c>
      <c r="B1136" s="34">
        <f>+'Key Dates'!$B$7</f>
        <v>45517</v>
      </c>
      <c r="C1136" s="44" t="s">
        <v>775</v>
      </c>
      <c r="D1136" s="27" t="s">
        <v>61</v>
      </c>
      <c r="E1136" s="2" t="s">
        <v>30</v>
      </c>
      <c r="F1136" s="2" t="s">
        <v>210</v>
      </c>
    </row>
    <row r="1137" spans="1:6" ht="78.75" x14ac:dyDescent="0.25">
      <c r="A1137" s="34">
        <f>+'Key Dates'!$B$7-45</f>
        <v>45472</v>
      </c>
      <c r="B1137" s="34">
        <f>+'Key Dates'!$B$7</f>
        <v>45517</v>
      </c>
      <c r="C1137" s="44" t="s">
        <v>775</v>
      </c>
      <c r="D1137" s="27" t="s">
        <v>61</v>
      </c>
      <c r="E1137" s="2" t="s">
        <v>21</v>
      </c>
      <c r="F1137" s="2" t="s">
        <v>210</v>
      </c>
    </row>
    <row r="1138" spans="1:6" ht="94.5" x14ac:dyDescent="0.25">
      <c r="A1138" s="34">
        <v>45474</v>
      </c>
      <c r="B1138" s="34">
        <v>45474</v>
      </c>
      <c r="C1138" s="45" t="s">
        <v>621</v>
      </c>
      <c r="D1138" s="35" t="s">
        <v>125</v>
      </c>
      <c r="E1138" s="36" t="s">
        <v>17</v>
      </c>
      <c r="F1138" s="36" t="s">
        <v>24</v>
      </c>
    </row>
    <row r="1139" spans="1:6" ht="94.5" x14ac:dyDescent="0.25">
      <c r="A1139" s="34">
        <v>45474</v>
      </c>
      <c r="B1139" s="34">
        <v>45474</v>
      </c>
      <c r="C1139" s="45" t="s">
        <v>621</v>
      </c>
      <c r="D1139" s="35" t="s">
        <v>125</v>
      </c>
      <c r="E1139" s="36" t="s">
        <v>18</v>
      </c>
      <c r="F1139" s="36" t="s">
        <v>24</v>
      </c>
    </row>
    <row r="1140" spans="1:6" ht="94.5" x14ac:dyDescent="0.25">
      <c r="A1140" s="34">
        <v>45474</v>
      </c>
      <c r="B1140" s="34">
        <v>45474</v>
      </c>
      <c r="C1140" s="45" t="s">
        <v>621</v>
      </c>
      <c r="D1140" s="35" t="s">
        <v>125</v>
      </c>
      <c r="E1140" s="36" t="s">
        <v>19</v>
      </c>
      <c r="F1140" s="36" t="s">
        <v>24</v>
      </c>
    </row>
    <row r="1141" spans="1:6" ht="94.5" x14ac:dyDescent="0.25">
      <c r="A1141" s="34">
        <v>45474</v>
      </c>
      <c r="B1141" s="34">
        <v>45474</v>
      </c>
      <c r="C1141" s="45" t="s">
        <v>621</v>
      </c>
      <c r="D1141" s="35" t="s">
        <v>125</v>
      </c>
      <c r="E1141" s="36" t="s">
        <v>20</v>
      </c>
      <c r="F1141" s="36" t="s">
        <v>24</v>
      </c>
    </row>
    <row r="1142" spans="1:6" ht="94.5" x14ac:dyDescent="0.25">
      <c r="A1142" s="34">
        <v>45474</v>
      </c>
      <c r="B1142" s="34">
        <v>45474</v>
      </c>
      <c r="C1142" s="45" t="s">
        <v>621</v>
      </c>
      <c r="D1142" s="35" t="s">
        <v>125</v>
      </c>
      <c r="E1142" s="36" t="s">
        <v>30</v>
      </c>
      <c r="F1142" s="36" t="s">
        <v>24</v>
      </c>
    </row>
    <row r="1143" spans="1:6" ht="94.5" x14ac:dyDescent="0.25">
      <c r="A1143" s="34">
        <v>45474</v>
      </c>
      <c r="B1143" s="34">
        <v>45474</v>
      </c>
      <c r="C1143" s="45" t="s">
        <v>621</v>
      </c>
      <c r="D1143" s="35" t="s">
        <v>125</v>
      </c>
      <c r="E1143" s="36" t="s">
        <v>21</v>
      </c>
      <c r="F1143" s="36" t="s">
        <v>24</v>
      </c>
    </row>
    <row r="1144" spans="1:6" ht="78.75" x14ac:dyDescent="0.25">
      <c r="A1144" s="34">
        <v>45474</v>
      </c>
      <c r="B1144" s="34">
        <v>45474</v>
      </c>
      <c r="C1144" s="44" t="s">
        <v>410</v>
      </c>
      <c r="D1144" s="27" t="s">
        <v>568</v>
      </c>
      <c r="E1144" s="2" t="s">
        <v>17</v>
      </c>
      <c r="F1144" s="2" t="s">
        <v>55</v>
      </c>
    </row>
    <row r="1145" spans="1:6" ht="78.75" x14ac:dyDescent="0.25">
      <c r="A1145" s="34">
        <v>45474</v>
      </c>
      <c r="B1145" s="34">
        <v>45474</v>
      </c>
      <c r="C1145" s="44" t="s">
        <v>410</v>
      </c>
      <c r="D1145" s="27" t="s">
        <v>568</v>
      </c>
      <c r="E1145" s="2" t="s">
        <v>27</v>
      </c>
      <c r="F1145" s="2" t="s">
        <v>55</v>
      </c>
    </row>
    <row r="1146" spans="1:6" ht="78.75" x14ac:dyDescent="0.25">
      <c r="A1146" s="34">
        <v>45474</v>
      </c>
      <c r="B1146" s="34">
        <v>45474</v>
      </c>
      <c r="C1146" s="44" t="s">
        <v>410</v>
      </c>
      <c r="D1146" s="27" t="s">
        <v>568</v>
      </c>
      <c r="E1146" s="2" t="s">
        <v>55</v>
      </c>
      <c r="F1146" s="2" t="s">
        <v>55</v>
      </c>
    </row>
    <row r="1147" spans="1:6" ht="78.75" x14ac:dyDescent="0.25">
      <c r="A1147" s="34">
        <v>45474</v>
      </c>
      <c r="B1147" s="34">
        <v>45474</v>
      </c>
      <c r="C1147" s="44" t="s">
        <v>410</v>
      </c>
      <c r="D1147" s="27" t="s">
        <v>124</v>
      </c>
      <c r="E1147" s="2" t="s">
        <v>17</v>
      </c>
      <c r="F1147" s="2" t="s">
        <v>55</v>
      </c>
    </row>
    <row r="1148" spans="1:6" ht="78.75" x14ac:dyDescent="0.25">
      <c r="A1148" s="34">
        <v>45474</v>
      </c>
      <c r="B1148" s="34">
        <v>45474</v>
      </c>
      <c r="C1148" s="44" t="s">
        <v>410</v>
      </c>
      <c r="D1148" s="27" t="s">
        <v>124</v>
      </c>
      <c r="E1148" s="2" t="s">
        <v>27</v>
      </c>
      <c r="F1148" s="2" t="s">
        <v>55</v>
      </c>
    </row>
    <row r="1149" spans="1:6" ht="78.75" x14ac:dyDescent="0.25">
      <c r="A1149" s="34">
        <v>45474</v>
      </c>
      <c r="B1149" s="34">
        <v>45474</v>
      </c>
      <c r="C1149" s="44" t="s">
        <v>410</v>
      </c>
      <c r="D1149" s="27" t="s">
        <v>124</v>
      </c>
      <c r="E1149" s="2" t="s">
        <v>55</v>
      </c>
      <c r="F1149" s="2" t="s">
        <v>55</v>
      </c>
    </row>
    <row r="1150" spans="1:6" ht="78.75" x14ac:dyDescent="0.25">
      <c r="A1150" s="34">
        <v>45474</v>
      </c>
      <c r="B1150" s="34">
        <v>45474</v>
      </c>
      <c r="C1150" s="44" t="s">
        <v>410</v>
      </c>
      <c r="D1150" s="27" t="s">
        <v>125</v>
      </c>
      <c r="E1150" s="2" t="s">
        <v>86</v>
      </c>
      <c r="F1150" s="2" t="s">
        <v>24</v>
      </c>
    </row>
    <row r="1151" spans="1:6" ht="47.25" x14ac:dyDescent="0.25">
      <c r="A1151" s="34">
        <v>45474</v>
      </c>
      <c r="B1151" s="34">
        <v>45474</v>
      </c>
      <c r="C1151" s="44" t="s">
        <v>411</v>
      </c>
      <c r="D1151" s="27" t="s">
        <v>125</v>
      </c>
      <c r="E1151" s="2" t="s">
        <v>17</v>
      </c>
      <c r="F1151" s="2" t="s">
        <v>24</v>
      </c>
    </row>
    <row r="1152" spans="1:6" ht="47.25" x14ac:dyDescent="0.25">
      <c r="A1152" s="34">
        <v>45474</v>
      </c>
      <c r="B1152" s="34">
        <v>45474</v>
      </c>
      <c r="C1152" s="44" t="s">
        <v>411</v>
      </c>
      <c r="D1152" s="27" t="s">
        <v>125</v>
      </c>
      <c r="E1152" s="2" t="s">
        <v>27</v>
      </c>
      <c r="F1152" s="2" t="s">
        <v>24</v>
      </c>
    </row>
    <row r="1153" spans="1:6" ht="47.25" x14ac:dyDescent="0.25">
      <c r="A1153" s="34">
        <v>45474</v>
      </c>
      <c r="B1153" s="34">
        <v>45474</v>
      </c>
      <c r="C1153" s="44" t="s">
        <v>411</v>
      </c>
      <c r="D1153" s="27" t="s">
        <v>125</v>
      </c>
      <c r="E1153" s="2" t="s">
        <v>55</v>
      </c>
      <c r="F1153" s="2" t="s">
        <v>24</v>
      </c>
    </row>
    <row r="1154" spans="1:6" ht="47.25" x14ac:dyDescent="0.25">
      <c r="A1154" s="34">
        <v>45474</v>
      </c>
      <c r="B1154" s="34">
        <v>45474</v>
      </c>
      <c r="C1154" s="44" t="s">
        <v>411</v>
      </c>
      <c r="D1154" s="27" t="s">
        <v>125</v>
      </c>
      <c r="E1154" s="2" t="s">
        <v>18</v>
      </c>
      <c r="F1154" s="2" t="s">
        <v>24</v>
      </c>
    </row>
    <row r="1155" spans="1:6" ht="51" x14ac:dyDescent="0.25">
      <c r="A1155" s="34">
        <v>45474</v>
      </c>
      <c r="B1155" s="34">
        <v>45474</v>
      </c>
      <c r="C1155" s="44" t="s">
        <v>411</v>
      </c>
      <c r="D1155" s="27" t="s">
        <v>125</v>
      </c>
      <c r="E1155" s="2" t="s">
        <v>900</v>
      </c>
      <c r="F1155" s="2" t="s">
        <v>24</v>
      </c>
    </row>
    <row r="1156" spans="1:6" ht="47.25" x14ac:dyDescent="0.25">
      <c r="A1156" s="34">
        <v>45474</v>
      </c>
      <c r="B1156" s="34">
        <v>45474</v>
      </c>
      <c r="C1156" s="44" t="s">
        <v>411</v>
      </c>
      <c r="D1156" s="27" t="s">
        <v>125</v>
      </c>
      <c r="E1156" s="2" t="s">
        <v>19</v>
      </c>
      <c r="F1156" s="2" t="s">
        <v>24</v>
      </c>
    </row>
    <row r="1157" spans="1:6" ht="47.25" x14ac:dyDescent="0.25">
      <c r="A1157" s="34">
        <v>45474</v>
      </c>
      <c r="B1157" s="34">
        <v>45474</v>
      </c>
      <c r="C1157" s="44" t="s">
        <v>411</v>
      </c>
      <c r="D1157" s="27" t="s">
        <v>125</v>
      </c>
      <c r="E1157" s="2" t="s">
        <v>20</v>
      </c>
      <c r="F1157" s="2" t="s">
        <v>24</v>
      </c>
    </row>
    <row r="1158" spans="1:6" ht="47.25" x14ac:dyDescent="0.25">
      <c r="A1158" s="34">
        <v>45474</v>
      </c>
      <c r="B1158" s="34">
        <v>45474</v>
      </c>
      <c r="C1158" s="44" t="s">
        <v>411</v>
      </c>
      <c r="D1158" s="27" t="s">
        <v>125</v>
      </c>
      <c r="E1158" s="2" t="s">
        <v>30</v>
      </c>
      <c r="F1158" s="2" t="s">
        <v>24</v>
      </c>
    </row>
    <row r="1159" spans="1:6" ht="47.25" x14ac:dyDescent="0.25">
      <c r="A1159" s="34">
        <v>45474</v>
      </c>
      <c r="B1159" s="34">
        <v>45474</v>
      </c>
      <c r="C1159" s="44" t="s">
        <v>411</v>
      </c>
      <c r="D1159" s="27" t="s">
        <v>125</v>
      </c>
      <c r="E1159" s="2" t="s">
        <v>21</v>
      </c>
      <c r="F1159" s="2" t="s">
        <v>24</v>
      </c>
    </row>
    <row r="1160" spans="1:6" ht="51" x14ac:dyDescent="0.25">
      <c r="A1160" s="34">
        <v>45474</v>
      </c>
      <c r="B1160" s="34">
        <v>45474</v>
      </c>
      <c r="C1160" s="44" t="s">
        <v>411</v>
      </c>
      <c r="D1160" s="27" t="s">
        <v>125</v>
      </c>
      <c r="E1160" s="2" t="s">
        <v>22</v>
      </c>
      <c r="F1160" s="2" t="s">
        <v>24</v>
      </c>
    </row>
    <row r="1161" spans="1:6" ht="51" x14ac:dyDescent="0.25">
      <c r="A1161" s="34">
        <v>45474</v>
      </c>
      <c r="B1161" s="34">
        <v>45474</v>
      </c>
      <c r="C1161" s="44" t="s">
        <v>411</v>
      </c>
      <c r="D1161" s="27" t="s">
        <v>125</v>
      </c>
      <c r="E1161" s="2" t="s">
        <v>23</v>
      </c>
      <c r="F1161" s="2" t="s">
        <v>24</v>
      </c>
    </row>
    <row r="1162" spans="1:6" ht="47.25" x14ac:dyDescent="0.25">
      <c r="A1162" s="34">
        <v>45474</v>
      </c>
      <c r="B1162" s="34">
        <v>45474</v>
      </c>
      <c r="C1162" s="44" t="s">
        <v>411</v>
      </c>
      <c r="D1162" s="27" t="s">
        <v>125</v>
      </c>
      <c r="E1162" s="2" t="s">
        <v>52</v>
      </c>
      <c r="F1162" s="2" t="s">
        <v>24</v>
      </c>
    </row>
    <row r="1163" spans="1:6" ht="63" x14ac:dyDescent="0.25">
      <c r="A1163" s="34">
        <f>+'Key Dates'!$B$8-126</f>
        <v>45475</v>
      </c>
      <c r="B1163" s="34">
        <f>+'Key Dates'!$B$8-126</f>
        <v>45475</v>
      </c>
      <c r="C1163" s="47" t="s">
        <v>776</v>
      </c>
      <c r="D1163" s="27" t="s">
        <v>35</v>
      </c>
      <c r="E1163" s="2" t="s">
        <v>17</v>
      </c>
      <c r="F1163" s="2" t="s">
        <v>24</v>
      </c>
    </row>
    <row r="1164" spans="1:6" ht="63" x14ac:dyDescent="0.25">
      <c r="A1164" s="34">
        <f>+'Key Dates'!$B$8-126</f>
        <v>45475</v>
      </c>
      <c r="B1164" s="34">
        <f>+'Key Dates'!$B$8-126</f>
        <v>45475</v>
      </c>
      <c r="C1164" s="47" t="s">
        <v>776</v>
      </c>
      <c r="D1164" s="27" t="s">
        <v>35</v>
      </c>
      <c r="E1164" s="2" t="s">
        <v>18</v>
      </c>
      <c r="F1164" s="2" t="s">
        <v>24</v>
      </c>
    </row>
    <row r="1165" spans="1:6" ht="63" x14ac:dyDescent="0.25">
      <c r="A1165" s="34">
        <f>+'Key Dates'!$B$8-126</f>
        <v>45475</v>
      </c>
      <c r="B1165" s="34">
        <f>+'Key Dates'!$B$8-126</f>
        <v>45475</v>
      </c>
      <c r="C1165" s="47" t="s">
        <v>776</v>
      </c>
      <c r="D1165" s="27" t="s">
        <v>35</v>
      </c>
      <c r="E1165" s="2" t="s">
        <v>19</v>
      </c>
      <c r="F1165" s="2" t="s">
        <v>24</v>
      </c>
    </row>
    <row r="1166" spans="1:6" ht="63" x14ac:dyDescent="0.25">
      <c r="A1166" s="34">
        <f>+'Key Dates'!$B$8-126</f>
        <v>45475</v>
      </c>
      <c r="B1166" s="34">
        <f>+'Key Dates'!$B$8-126</f>
        <v>45475</v>
      </c>
      <c r="C1166" s="47" t="s">
        <v>776</v>
      </c>
      <c r="D1166" s="27" t="s">
        <v>35</v>
      </c>
      <c r="E1166" s="2" t="s">
        <v>20</v>
      </c>
      <c r="F1166" s="2" t="s">
        <v>24</v>
      </c>
    </row>
    <row r="1167" spans="1:6" ht="63" x14ac:dyDescent="0.25">
      <c r="A1167" s="34">
        <f>+'Key Dates'!$B$8-126</f>
        <v>45475</v>
      </c>
      <c r="B1167" s="34">
        <f>+'Key Dates'!$B$8-126</f>
        <v>45475</v>
      </c>
      <c r="C1167" s="47" t="s">
        <v>776</v>
      </c>
      <c r="D1167" s="27" t="s">
        <v>35</v>
      </c>
      <c r="E1167" s="2" t="s">
        <v>30</v>
      </c>
      <c r="F1167" s="2" t="s">
        <v>24</v>
      </c>
    </row>
    <row r="1168" spans="1:6" ht="63" x14ac:dyDescent="0.25">
      <c r="A1168" s="34">
        <f>+'Key Dates'!$B$8-126</f>
        <v>45475</v>
      </c>
      <c r="B1168" s="34">
        <f>+'Key Dates'!$B$8-126</f>
        <v>45475</v>
      </c>
      <c r="C1168" s="47" t="s">
        <v>776</v>
      </c>
      <c r="D1168" s="27" t="s">
        <v>35</v>
      </c>
      <c r="E1168" s="2" t="s">
        <v>21</v>
      </c>
      <c r="F1168" s="2" t="s">
        <v>24</v>
      </c>
    </row>
    <row r="1169" spans="1:6" ht="63" x14ac:dyDescent="0.25">
      <c r="A1169" s="34">
        <f>+'Key Dates'!$B$8-126</f>
        <v>45475</v>
      </c>
      <c r="B1169" s="34">
        <f>+'Key Dates'!$B$8-126</f>
        <v>45475</v>
      </c>
      <c r="C1169" s="47" t="s">
        <v>776</v>
      </c>
      <c r="D1169" s="27" t="s">
        <v>35</v>
      </c>
      <c r="E1169" s="2" t="s">
        <v>22</v>
      </c>
      <c r="F1169" s="2" t="s">
        <v>24</v>
      </c>
    </row>
    <row r="1170" spans="1:6" ht="63" x14ac:dyDescent="0.25">
      <c r="A1170" s="34">
        <f>+'Key Dates'!$B$8-126</f>
        <v>45475</v>
      </c>
      <c r="B1170" s="34">
        <f>+'Key Dates'!$B$8-126</f>
        <v>45475</v>
      </c>
      <c r="C1170" s="47" t="s">
        <v>776</v>
      </c>
      <c r="D1170" s="27" t="s">
        <v>35</v>
      </c>
      <c r="E1170" s="2" t="s">
        <v>23</v>
      </c>
      <c r="F1170" s="2" t="s">
        <v>24</v>
      </c>
    </row>
    <row r="1171" spans="1:6" ht="63" x14ac:dyDescent="0.25">
      <c r="A1171" s="34">
        <f>+'Key Dates'!$B$8-126</f>
        <v>45475</v>
      </c>
      <c r="B1171" s="34">
        <f>+'Key Dates'!$B$8-126</f>
        <v>45475</v>
      </c>
      <c r="C1171" s="47" t="s">
        <v>776</v>
      </c>
      <c r="D1171" s="27" t="s">
        <v>35</v>
      </c>
      <c r="E1171" s="2" t="s">
        <v>52</v>
      </c>
      <c r="F1171" s="2" t="s">
        <v>24</v>
      </c>
    </row>
    <row r="1172" spans="1:6" ht="78.75" x14ac:dyDescent="0.25">
      <c r="A1172" s="34">
        <f>+'Key Dates'!$B$7-42</f>
        <v>45475</v>
      </c>
      <c r="B1172" s="34">
        <f>+'Key Dates'!$B$7-1</f>
        <v>45516</v>
      </c>
      <c r="C1172" s="45" t="s">
        <v>777</v>
      </c>
      <c r="D1172" s="35" t="s">
        <v>50</v>
      </c>
      <c r="E1172" s="36" t="s">
        <v>17</v>
      </c>
      <c r="F1172" s="36" t="s">
        <v>51</v>
      </c>
    </row>
    <row r="1173" spans="1:6" ht="78.75" x14ac:dyDescent="0.25">
      <c r="A1173" s="34">
        <f>+'Key Dates'!$B$7-42</f>
        <v>45475</v>
      </c>
      <c r="B1173" s="34">
        <f>+'Key Dates'!$B$7-1</f>
        <v>45516</v>
      </c>
      <c r="C1173" s="45" t="s">
        <v>777</v>
      </c>
      <c r="D1173" s="35" t="s">
        <v>50</v>
      </c>
      <c r="E1173" s="36" t="s">
        <v>18</v>
      </c>
      <c r="F1173" s="36" t="s">
        <v>51</v>
      </c>
    </row>
    <row r="1174" spans="1:6" ht="78.75" x14ac:dyDescent="0.25">
      <c r="A1174" s="34">
        <f>+'Key Dates'!$B$7-42</f>
        <v>45475</v>
      </c>
      <c r="B1174" s="34">
        <f>+'Key Dates'!$B$7-1</f>
        <v>45516</v>
      </c>
      <c r="C1174" s="45" t="s">
        <v>777</v>
      </c>
      <c r="D1174" s="35" t="s">
        <v>50</v>
      </c>
      <c r="E1174" s="36" t="s">
        <v>19</v>
      </c>
      <c r="F1174" s="36" t="s">
        <v>51</v>
      </c>
    </row>
    <row r="1175" spans="1:6" ht="78.75" x14ac:dyDescent="0.25">
      <c r="A1175" s="34">
        <f>+'Key Dates'!$B$7-42</f>
        <v>45475</v>
      </c>
      <c r="B1175" s="34">
        <f>+'Key Dates'!$B$7-1</f>
        <v>45516</v>
      </c>
      <c r="C1175" s="45" t="s">
        <v>777</v>
      </c>
      <c r="D1175" s="35" t="s">
        <v>50</v>
      </c>
      <c r="E1175" s="36" t="s">
        <v>20</v>
      </c>
      <c r="F1175" s="36" t="s">
        <v>51</v>
      </c>
    </row>
    <row r="1176" spans="1:6" ht="78.75" x14ac:dyDescent="0.25">
      <c r="A1176" s="34">
        <f>+'Key Dates'!$B$7-42</f>
        <v>45475</v>
      </c>
      <c r="B1176" s="34">
        <f>+'Key Dates'!$B$7-1</f>
        <v>45516</v>
      </c>
      <c r="C1176" s="45" t="s">
        <v>777</v>
      </c>
      <c r="D1176" s="35" t="s">
        <v>50</v>
      </c>
      <c r="E1176" s="36" t="s">
        <v>30</v>
      </c>
      <c r="F1176" s="36" t="s">
        <v>51</v>
      </c>
    </row>
    <row r="1177" spans="1:6" ht="78.75" x14ac:dyDescent="0.25">
      <c r="A1177" s="34">
        <f>+'Key Dates'!$B$7-42</f>
        <v>45475</v>
      </c>
      <c r="B1177" s="34">
        <f>+'Key Dates'!$B$7-1</f>
        <v>45516</v>
      </c>
      <c r="C1177" s="45" t="s">
        <v>777</v>
      </c>
      <c r="D1177" s="35" t="s">
        <v>50</v>
      </c>
      <c r="E1177" s="36" t="s">
        <v>21</v>
      </c>
      <c r="F1177" s="36" t="s">
        <v>51</v>
      </c>
    </row>
    <row r="1178" spans="1:6" ht="31.5" x14ac:dyDescent="0.25">
      <c r="A1178" s="34">
        <f>+'Key Dates'!$B$14</f>
        <v>45477</v>
      </c>
      <c r="B1178" s="34">
        <f>+'Key Dates'!$B$14</f>
        <v>45477</v>
      </c>
      <c r="C1178" s="47" t="s">
        <v>778</v>
      </c>
      <c r="D1178" s="27" t="s">
        <v>28</v>
      </c>
      <c r="E1178" s="2" t="s">
        <v>29</v>
      </c>
      <c r="F1178" s="2" t="s">
        <v>29</v>
      </c>
    </row>
    <row r="1179" spans="1:6" ht="94.5" x14ac:dyDescent="0.25">
      <c r="A1179" s="34">
        <v>45478</v>
      </c>
      <c r="B1179" s="34">
        <v>45478</v>
      </c>
      <c r="C1179" s="44" t="s">
        <v>779</v>
      </c>
      <c r="D1179" s="27" t="s">
        <v>126</v>
      </c>
      <c r="E1179" s="2" t="s">
        <v>17</v>
      </c>
      <c r="F1179" s="2" t="s">
        <v>127</v>
      </c>
    </row>
    <row r="1180" spans="1:6" ht="94.5" x14ac:dyDescent="0.25">
      <c r="A1180" s="34">
        <v>45478</v>
      </c>
      <c r="B1180" s="34">
        <v>45478</v>
      </c>
      <c r="C1180" s="44" t="s">
        <v>779</v>
      </c>
      <c r="D1180" s="27" t="s">
        <v>126</v>
      </c>
      <c r="E1180" s="2" t="s">
        <v>55</v>
      </c>
      <c r="F1180" s="2" t="s">
        <v>127</v>
      </c>
    </row>
    <row r="1181" spans="1:6" ht="94.5" x14ac:dyDescent="0.25">
      <c r="A1181" s="34">
        <v>45478</v>
      </c>
      <c r="B1181" s="34">
        <v>45478</v>
      </c>
      <c r="C1181" s="44" t="s">
        <v>779</v>
      </c>
      <c r="D1181" s="27" t="s">
        <v>126</v>
      </c>
      <c r="E1181" s="2" t="s">
        <v>18</v>
      </c>
      <c r="F1181" s="2" t="s">
        <v>127</v>
      </c>
    </row>
    <row r="1182" spans="1:6" ht="47.25" x14ac:dyDescent="0.25">
      <c r="A1182" s="34">
        <f>+'Key Dates'!$B$8-119</f>
        <v>45482</v>
      </c>
      <c r="B1182" s="34">
        <f>+'Key Dates'!$B$8-119</f>
        <v>45482</v>
      </c>
      <c r="C1182" s="44" t="s">
        <v>412</v>
      </c>
      <c r="D1182" s="27" t="s">
        <v>128</v>
      </c>
      <c r="E1182" s="2" t="s">
        <v>17</v>
      </c>
      <c r="F1182" s="2" t="s">
        <v>129</v>
      </c>
    </row>
    <row r="1183" spans="1:6" ht="47.25" x14ac:dyDescent="0.25">
      <c r="A1183" s="34">
        <f>+'Key Dates'!$B$8-119</f>
        <v>45482</v>
      </c>
      <c r="B1183" s="34">
        <f>+'Key Dates'!$B$8-119</f>
        <v>45482</v>
      </c>
      <c r="C1183" s="44" t="s">
        <v>412</v>
      </c>
      <c r="D1183" s="27" t="s">
        <v>128</v>
      </c>
      <c r="E1183" s="2" t="s">
        <v>18</v>
      </c>
      <c r="F1183" s="2" t="s">
        <v>129</v>
      </c>
    </row>
    <row r="1184" spans="1:6" ht="47.25" x14ac:dyDescent="0.25">
      <c r="A1184" s="34">
        <f>+'Key Dates'!$B$8-119</f>
        <v>45482</v>
      </c>
      <c r="B1184" s="34">
        <f>+'Key Dates'!$B$8-119</f>
        <v>45482</v>
      </c>
      <c r="C1184" s="44" t="s">
        <v>412</v>
      </c>
      <c r="D1184" s="27" t="s">
        <v>128</v>
      </c>
      <c r="E1184" s="2" t="s">
        <v>130</v>
      </c>
      <c r="F1184" s="2" t="s">
        <v>129</v>
      </c>
    </row>
    <row r="1185" spans="1:6" ht="47.25" x14ac:dyDescent="0.25">
      <c r="A1185" s="34">
        <f>+'Key Dates'!$B$8-119</f>
        <v>45482</v>
      </c>
      <c r="B1185" s="34">
        <f>+'Key Dates'!$B$8-119</f>
        <v>45482</v>
      </c>
      <c r="C1185" s="44" t="s">
        <v>412</v>
      </c>
      <c r="D1185" s="27" t="s">
        <v>128</v>
      </c>
      <c r="E1185" s="2" t="s">
        <v>19</v>
      </c>
      <c r="F1185" s="2" t="s">
        <v>129</v>
      </c>
    </row>
    <row r="1186" spans="1:6" ht="47.25" x14ac:dyDescent="0.25">
      <c r="A1186" s="34">
        <f>+'Key Dates'!$B$8-119</f>
        <v>45482</v>
      </c>
      <c r="B1186" s="34">
        <f>+'Key Dates'!$B$8-119</f>
        <v>45482</v>
      </c>
      <c r="C1186" s="44" t="s">
        <v>412</v>
      </c>
      <c r="D1186" s="27" t="s">
        <v>128</v>
      </c>
      <c r="E1186" s="2" t="s">
        <v>20</v>
      </c>
      <c r="F1186" s="2" t="s">
        <v>129</v>
      </c>
    </row>
    <row r="1187" spans="1:6" ht="141.75" x14ac:dyDescent="0.25">
      <c r="A1187" s="34">
        <f>+'Key Dates'!$B$7-35</f>
        <v>45482</v>
      </c>
      <c r="B1187" s="34">
        <f>+'Key Dates'!$B$7-1</f>
        <v>45516</v>
      </c>
      <c r="C1187" s="44" t="s">
        <v>542</v>
      </c>
      <c r="D1187" s="27" t="s">
        <v>74</v>
      </c>
      <c r="E1187" s="2" t="s">
        <v>17</v>
      </c>
      <c r="F1187" s="2" t="s">
        <v>208</v>
      </c>
    </row>
    <row r="1188" spans="1:6" ht="141.75" x14ac:dyDescent="0.25">
      <c r="A1188" s="34">
        <f>+'Key Dates'!$B$7-35</f>
        <v>45482</v>
      </c>
      <c r="B1188" s="34">
        <f>+'Key Dates'!$B$7-1</f>
        <v>45516</v>
      </c>
      <c r="C1188" s="44" t="s">
        <v>542</v>
      </c>
      <c r="D1188" s="27" t="s">
        <v>74</v>
      </c>
      <c r="E1188" s="2" t="s">
        <v>18</v>
      </c>
      <c r="F1188" s="2" t="s">
        <v>208</v>
      </c>
    </row>
    <row r="1189" spans="1:6" ht="141.75" x14ac:dyDescent="0.25">
      <c r="A1189" s="34">
        <f>+'Key Dates'!$B$7-35</f>
        <v>45482</v>
      </c>
      <c r="B1189" s="34">
        <f>+'Key Dates'!$B$7-1</f>
        <v>45516</v>
      </c>
      <c r="C1189" s="44" t="s">
        <v>542</v>
      </c>
      <c r="D1189" s="27" t="s">
        <v>74</v>
      </c>
      <c r="E1189" s="2" t="s">
        <v>19</v>
      </c>
      <c r="F1189" s="2" t="s">
        <v>208</v>
      </c>
    </row>
    <row r="1190" spans="1:6" ht="141.75" x14ac:dyDescent="0.25">
      <c r="A1190" s="34">
        <f>+'Key Dates'!$B$7-35</f>
        <v>45482</v>
      </c>
      <c r="B1190" s="34">
        <f>+'Key Dates'!$B$7-1</f>
        <v>45516</v>
      </c>
      <c r="C1190" s="44" t="s">
        <v>542</v>
      </c>
      <c r="D1190" s="27" t="s">
        <v>74</v>
      </c>
      <c r="E1190" s="2" t="s">
        <v>20</v>
      </c>
      <c r="F1190" s="2" t="s">
        <v>208</v>
      </c>
    </row>
    <row r="1191" spans="1:6" ht="141.75" x14ac:dyDescent="0.25">
      <c r="A1191" s="34">
        <f>+'Key Dates'!$B$7-35</f>
        <v>45482</v>
      </c>
      <c r="B1191" s="34">
        <f>+'Key Dates'!$B$7-1</f>
        <v>45516</v>
      </c>
      <c r="C1191" s="44" t="s">
        <v>542</v>
      </c>
      <c r="D1191" s="27" t="s">
        <v>74</v>
      </c>
      <c r="E1191" s="2" t="s">
        <v>30</v>
      </c>
      <c r="F1191" s="2" t="s">
        <v>208</v>
      </c>
    </row>
    <row r="1192" spans="1:6" ht="141.75" x14ac:dyDescent="0.25">
      <c r="A1192" s="34">
        <f>+'Key Dates'!$B$7-35</f>
        <v>45482</v>
      </c>
      <c r="B1192" s="34">
        <f>+'Key Dates'!$B$7-1</f>
        <v>45516</v>
      </c>
      <c r="C1192" s="44" t="s">
        <v>542</v>
      </c>
      <c r="D1192" s="27" t="s">
        <v>74</v>
      </c>
      <c r="E1192" s="2" t="s">
        <v>21</v>
      </c>
      <c r="F1192" s="2" t="s">
        <v>208</v>
      </c>
    </row>
    <row r="1193" spans="1:6" ht="78.75" x14ac:dyDescent="0.25">
      <c r="A1193" s="34">
        <f>+'Key Dates'!$B$48+127</f>
        <v>45483</v>
      </c>
      <c r="B1193" s="34">
        <f>+'Key Dates'!$B$48+127</f>
        <v>45483</v>
      </c>
      <c r="C1193" s="49" t="s">
        <v>780</v>
      </c>
      <c r="D1193" s="34" t="s">
        <v>413</v>
      </c>
      <c r="E1193" s="34" t="s">
        <v>17</v>
      </c>
      <c r="F1193" s="34" t="s">
        <v>203</v>
      </c>
    </row>
    <row r="1194" spans="1:6" ht="78.75" x14ac:dyDescent="0.25">
      <c r="A1194" s="34">
        <f>+'Key Dates'!$B$48+127</f>
        <v>45483</v>
      </c>
      <c r="B1194" s="34">
        <f>+'Key Dates'!$B$48+127</f>
        <v>45483</v>
      </c>
      <c r="C1194" s="49" t="s">
        <v>780</v>
      </c>
      <c r="D1194" s="34" t="s">
        <v>413</v>
      </c>
      <c r="E1194" s="34" t="s">
        <v>18</v>
      </c>
      <c r="F1194" s="34" t="s">
        <v>203</v>
      </c>
    </row>
    <row r="1195" spans="1:6" ht="78.75" x14ac:dyDescent="0.25">
      <c r="A1195" s="34">
        <f>+'Key Dates'!$B$48+127</f>
        <v>45483</v>
      </c>
      <c r="B1195" s="34">
        <f>+'Key Dates'!$B$48+127</f>
        <v>45483</v>
      </c>
      <c r="C1195" s="49" t="s">
        <v>780</v>
      </c>
      <c r="D1195" s="34" t="s">
        <v>413</v>
      </c>
      <c r="E1195" s="34" t="s">
        <v>19</v>
      </c>
      <c r="F1195" s="34" t="s">
        <v>203</v>
      </c>
    </row>
    <row r="1196" spans="1:6" ht="78.75" x14ac:dyDescent="0.25">
      <c r="A1196" s="34">
        <f>+'Key Dates'!$B$48+127</f>
        <v>45483</v>
      </c>
      <c r="B1196" s="34">
        <f>+'Key Dates'!$B$48+127</f>
        <v>45483</v>
      </c>
      <c r="C1196" s="49" t="s">
        <v>780</v>
      </c>
      <c r="D1196" s="34" t="s">
        <v>413</v>
      </c>
      <c r="E1196" s="34" t="s">
        <v>20</v>
      </c>
      <c r="F1196" s="34" t="s">
        <v>203</v>
      </c>
    </row>
    <row r="1197" spans="1:6" ht="78.75" x14ac:dyDescent="0.25">
      <c r="A1197" s="34">
        <f>+'Key Dates'!$B$48+127</f>
        <v>45483</v>
      </c>
      <c r="B1197" s="34">
        <f>+'Key Dates'!$B$48+127</f>
        <v>45483</v>
      </c>
      <c r="C1197" s="49" t="s">
        <v>780</v>
      </c>
      <c r="D1197" s="34" t="s">
        <v>413</v>
      </c>
      <c r="E1197" s="34" t="s">
        <v>30</v>
      </c>
      <c r="F1197" s="34" t="s">
        <v>203</v>
      </c>
    </row>
    <row r="1198" spans="1:6" ht="78.75" x14ac:dyDescent="0.25">
      <c r="A1198" s="34">
        <f>+'Key Dates'!$B$48+127</f>
        <v>45483</v>
      </c>
      <c r="B1198" s="34">
        <f>+'Key Dates'!$B$48+127</f>
        <v>45483</v>
      </c>
      <c r="C1198" s="49" t="s">
        <v>780</v>
      </c>
      <c r="D1198" s="34" t="s">
        <v>413</v>
      </c>
      <c r="E1198" s="34" t="s">
        <v>21</v>
      </c>
      <c r="F1198" s="34" t="s">
        <v>203</v>
      </c>
    </row>
    <row r="1199" spans="1:6" ht="189" x14ac:dyDescent="0.25">
      <c r="A1199" s="34">
        <f>+'Key Dates'!$B$7-32</f>
        <v>45485</v>
      </c>
      <c r="B1199" s="34">
        <f>+'Key Dates'!$B$7-32</f>
        <v>45485</v>
      </c>
      <c r="C1199" s="44" t="s">
        <v>414</v>
      </c>
      <c r="D1199" s="27" t="s">
        <v>569</v>
      </c>
      <c r="E1199" s="2" t="s">
        <v>17</v>
      </c>
      <c r="F1199" s="2" t="s">
        <v>36</v>
      </c>
    </row>
    <row r="1200" spans="1:6" ht="189" x14ac:dyDescent="0.25">
      <c r="A1200" s="34">
        <f>+'Key Dates'!$B$7-32</f>
        <v>45485</v>
      </c>
      <c r="B1200" s="34">
        <f>+'Key Dates'!$B$7-32</f>
        <v>45485</v>
      </c>
      <c r="C1200" s="44" t="s">
        <v>414</v>
      </c>
      <c r="D1200" s="27" t="s">
        <v>569</v>
      </c>
      <c r="E1200" s="2" t="s">
        <v>18</v>
      </c>
      <c r="F1200" s="2" t="s">
        <v>36</v>
      </c>
    </row>
    <row r="1201" spans="1:6" ht="189" x14ac:dyDescent="0.25">
      <c r="A1201" s="34">
        <f>+'Key Dates'!$B$7-32</f>
        <v>45485</v>
      </c>
      <c r="B1201" s="34">
        <f>+'Key Dates'!$B$7-32</f>
        <v>45485</v>
      </c>
      <c r="C1201" s="44" t="s">
        <v>414</v>
      </c>
      <c r="D1201" s="27" t="s">
        <v>569</v>
      </c>
      <c r="E1201" s="2" t="s">
        <v>30</v>
      </c>
      <c r="F1201" s="2" t="s">
        <v>36</v>
      </c>
    </row>
    <row r="1202" spans="1:6" ht="189" x14ac:dyDescent="0.25">
      <c r="A1202" s="34">
        <f>+'Key Dates'!$B$7-32</f>
        <v>45485</v>
      </c>
      <c r="B1202" s="34">
        <f>+'Key Dates'!$B$7-32</f>
        <v>45485</v>
      </c>
      <c r="C1202" s="44" t="s">
        <v>414</v>
      </c>
      <c r="D1202" s="27" t="s">
        <v>569</v>
      </c>
      <c r="E1202" s="2" t="s">
        <v>21</v>
      </c>
      <c r="F1202" s="2" t="s">
        <v>36</v>
      </c>
    </row>
    <row r="1203" spans="1:6" ht="63" x14ac:dyDescent="0.25">
      <c r="A1203" s="34">
        <f>+'Key Dates'!$B$7-32</f>
        <v>45485</v>
      </c>
      <c r="B1203" s="34">
        <f>+'Key Dates'!$B$7-32</f>
        <v>45485</v>
      </c>
      <c r="C1203" s="45" t="s">
        <v>781</v>
      </c>
      <c r="D1203" s="35" t="s">
        <v>347</v>
      </c>
      <c r="E1203" s="36" t="s">
        <v>17</v>
      </c>
      <c r="F1203" s="36" t="s">
        <v>51</v>
      </c>
    </row>
    <row r="1204" spans="1:6" ht="63" x14ac:dyDescent="0.25">
      <c r="A1204" s="34">
        <f>+'Key Dates'!$B$7-32</f>
        <v>45485</v>
      </c>
      <c r="B1204" s="34">
        <f>+'Key Dates'!$B$7-32</f>
        <v>45485</v>
      </c>
      <c r="C1204" s="45" t="s">
        <v>781</v>
      </c>
      <c r="D1204" s="35" t="s">
        <v>347</v>
      </c>
      <c r="E1204" s="36" t="s">
        <v>18</v>
      </c>
      <c r="F1204" s="36" t="s">
        <v>51</v>
      </c>
    </row>
    <row r="1205" spans="1:6" ht="63" x14ac:dyDescent="0.25">
      <c r="A1205" s="34">
        <f>+'Key Dates'!$B$7-32</f>
        <v>45485</v>
      </c>
      <c r="B1205" s="34">
        <f>+'Key Dates'!$B$7-32</f>
        <v>45485</v>
      </c>
      <c r="C1205" s="45" t="s">
        <v>781</v>
      </c>
      <c r="D1205" s="35" t="s">
        <v>347</v>
      </c>
      <c r="E1205" s="36" t="s">
        <v>19</v>
      </c>
      <c r="F1205" s="36" t="s">
        <v>51</v>
      </c>
    </row>
    <row r="1206" spans="1:6" ht="63" x14ac:dyDescent="0.25">
      <c r="A1206" s="34">
        <f>+'Key Dates'!$B$7-32</f>
        <v>45485</v>
      </c>
      <c r="B1206" s="34">
        <f>+'Key Dates'!$B$7-32</f>
        <v>45485</v>
      </c>
      <c r="C1206" s="45" t="s">
        <v>781</v>
      </c>
      <c r="D1206" s="35" t="s">
        <v>347</v>
      </c>
      <c r="E1206" s="36" t="s">
        <v>20</v>
      </c>
      <c r="F1206" s="36" t="s">
        <v>51</v>
      </c>
    </row>
    <row r="1207" spans="1:6" ht="63" x14ac:dyDescent="0.25">
      <c r="A1207" s="34">
        <f>+'Key Dates'!$B$7-32</f>
        <v>45485</v>
      </c>
      <c r="B1207" s="34">
        <f>+'Key Dates'!$B$7-32</f>
        <v>45485</v>
      </c>
      <c r="C1207" s="45" t="s">
        <v>781</v>
      </c>
      <c r="D1207" s="35" t="s">
        <v>347</v>
      </c>
      <c r="E1207" s="36" t="s">
        <v>30</v>
      </c>
      <c r="F1207" s="36" t="s">
        <v>51</v>
      </c>
    </row>
    <row r="1208" spans="1:6" ht="63" x14ac:dyDescent="0.25">
      <c r="A1208" s="34">
        <f>+'Key Dates'!$B$7-32</f>
        <v>45485</v>
      </c>
      <c r="B1208" s="34">
        <f>+'Key Dates'!$B$7-32</f>
        <v>45485</v>
      </c>
      <c r="C1208" s="45" t="s">
        <v>781</v>
      </c>
      <c r="D1208" s="35" t="s">
        <v>347</v>
      </c>
      <c r="E1208" s="36" t="s">
        <v>21</v>
      </c>
      <c r="F1208" s="36" t="s">
        <v>51</v>
      </c>
    </row>
    <row r="1209" spans="1:6" ht="78.75" x14ac:dyDescent="0.25">
      <c r="A1209" s="34">
        <f>+'Key Dates'!$B$43-14</f>
        <v>45489</v>
      </c>
      <c r="B1209" s="34">
        <f>+'Key Dates'!$B$43-14</f>
        <v>45489</v>
      </c>
      <c r="C1209" s="47" t="s">
        <v>782</v>
      </c>
      <c r="D1209" s="27" t="s">
        <v>132</v>
      </c>
      <c r="E1209" s="2" t="s">
        <v>17</v>
      </c>
      <c r="F1209" s="2" t="s">
        <v>36</v>
      </c>
    </row>
    <row r="1210" spans="1:6" ht="78.75" x14ac:dyDescent="0.25">
      <c r="A1210" s="34">
        <f>+'Key Dates'!$B$43-14</f>
        <v>45489</v>
      </c>
      <c r="B1210" s="34">
        <f>+'Key Dates'!$B$43-14</f>
        <v>45489</v>
      </c>
      <c r="C1210" s="47" t="s">
        <v>782</v>
      </c>
      <c r="D1210" s="27" t="s">
        <v>132</v>
      </c>
      <c r="E1210" s="2" t="s">
        <v>18</v>
      </c>
      <c r="F1210" s="2" t="s">
        <v>36</v>
      </c>
    </row>
    <row r="1211" spans="1:6" ht="78.75" x14ac:dyDescent="0.25">
      <c r="A1211" s="34">
        <f>+'Key Dates'!$B$43-14</f>
        <v>45489</v>
      </c>
      <c r="B1211" s="34">
        <f>+'Key Dates'!$B$43-14</f>
        <v>45489</v>
      </c>
      <c r="C1211" s="47" t="s">
        <v>782</v>
      </c>
      <c r="D1211" s="27" t="s">
        <v>132</v>
      </c>
      <c r="E1211" s="2" t="s">
        <v>20</v>
      </c>
      <c r="F1211" s="2" t="s">
        <v>36</v>
      </c>
    </row>
    <row r="1212" spans="1:6" ht="78.75" x14ac:dyDescent="0.25">
      <c r="A1212" s="34">
        <f>+'Key Dates'!$B$43-14</f>
        <v>45489</v>
      </c>
      <c r="B1212" s="34">
        <f>+'Key Dates'!$B$43-14</f>
        <v>45489</v>
      </c>
      <c r="C1212" s="47" t="s">
        <v>782</v>
      </c>
      <c r="D1212" s="27" t="s">
        <v>132</v>
      </c>
      <c r="E1212" s="2" t="s">
        <v>21</v>
      </c>
      <c r="F1212" s="2" t="s">
        <v>36</v>
      </c>
    </row>
    <row r="1213" spans="1:6" ht="78.75" x14ac:dyDescent="0.25">
      <c r="A1213" s="34">
        <f>+'Key Dates'!$B$43-14</f>
        <v>45489</v>
      </c>
      <c r="B1213" s="34">
        <f>+'Key Dates'!$B$43-14</f>
        <v>45489</v>
      </c>
      <c r="C1213" s="47" t="s">
        <v>782</v>
      </c>
      <c r="D1213" s="27" t="s">
        <v>132</v>
      </c>
      <c r="E1213" s="2" t="s">
        <v>23</v>
      </c>
      <c r="F1213" s="2" t="s">
        <v>36</v>
      </c>
    </row>
    <row r="1214" spans="1:6" ht="78.75" x14ac:dyDescent="0.25">
      <c r="A1214" s="34">
        <f>+'Key Dates'!$B$43-14</f>
        <v>45489</v>
      </c>
      <c r="B1214" s="34">
        <f>+'Key Dates'!$B$43-14</f>
        <v>45489</v>
      </c>
      <c r="C1214" s="47" t="s">
        <v>782</v>
      </c>
      <c r="D1214" s="27" t="s">
        <v>132</v>
      </c>
      <c r="E1214" s="2" t="s">
        <v>52</v>
      </c>
      <c r="F1214" s="2" t="s">
        <v>36</v>
      </c>
    </row>
    <row r="1215" spans="1:6" ht="31.5" x14ac:dyDescent="0.25">
      <c r="A1215" s="34">
        <f>+'Key Dates'!$B$7-25</f>
        <v>45492</v>
      </c>
      <c r="B1215" s="34">
        <f>+'Key Dates'!$B$7-25</f>
        <v>45492</v>
      </c>
      <c r="C1215" s="44" t="s">
        <v>306</v>
      </c>
      <c r="D1215" s="27" t="s">
        <v>67</v>
      </c>
      <c r="E1215" s="2" t="s">
        <v>17</v>
      </c>
      <c r="F1215" s="2" t="s">
        <v>68</v>
      </c>
    </row>
    <row r="1216" spans="1:6" ht="31.5" x14ac:dyDescent="0.25">
      <c r="A1216" s="34">
        <f>+'Key Dates'!$B$7-25</f>
        <v>45492</v>
      </c>
      <c r="B1216" s="34">
        <f>+'Key Dates'!$B$7-25</f>
        <v>45492</v>
      </c>
      <c r="C1216" s="44" t="s">
        <v>306</v>
      </c>
      <c r="D1216" s="27" t="s">
        <v>67</v>
      </c>
      <c r="E1216" s="2" t="s">
        <v>55</v>
      </c>
      <c r="F1216" s="2" t="s">
        <v>68</v>
      </c>
    </row>
    <row r="1217" spans="1:6" ht="31.5" x14ac:dyDescent="0.25">
      <c r="A1217" s="34">
        <f>+'Key Dates'!$B$7-25</f>
        <v>45492</v>
      </c>
      <c r="B1217" s="34">
        <f>+'Key Dates'!$B$7-25</f>
        <v>45492</v>
      </c>
      <c r="C1217" s="44" t="s">
        <v>306</v>
      </c>
      <c r="D1217" s="27" t="s">
        <v>67</v>
      </c>
      <c r="E1217" s="2" t="s">
        <v>18</v>
      </c>
      <c r="F1217" s="2" t="s">
        <v>68</v>
      </c>
    </row>
    <row r="1218" spans="1:6" ht="31.5" x14ac:dyDescent="0.25">
      <c r="A1218" s="34">
        <f>+'Key Dates'!$B$7-25</f>
        <v>45492</v>
      </c>
      <c r="B1218" s="34">
        <f>+'Key Dates'!$B$7-25</f>
        <v>45492</v>
      </c>
      <c r="C1218" s="44" t="s">
        <v>306</v>
      </c>
      <c r="D1218" s="27" t="s">
        <v>67</v>
      </c>
      <c r="E1218" s="2" t="s">
        <v>19</v>
      </c>
      <c r="F1218" s="2" t="s">
        <v>68</v>
      </c>
    </row>
    <row r="1219" spans="1:6" ht="38.25" x14ac:dyDescent="0.25">
      <c r="A1219" s="34">
        <f>+'Key Dates'!$B$7-25</f>
        <v>45492</v>
      </c>
      <c r="B1219" s="34">
        <f>+'Key Dates'!$B$7-25</f>
        <v>45492</v>
      </c>
      <c r="C1219" s="44" t="s">
        <v>306</v>
      </c>
      <c r="D1219" s="27" t="s">
        <v>67</v>
      </c>
      <c r="E1219" s="2" t="s">
        <v>20</v>
      </c>
      <c r="F1219" s="2" t="s">
        <v>68</v>
      </c>
    </row>
    <row r="1220" spans="1:6" ht="38.25" x14ac:dyDescent="0.25">
      <c r="A1220" s="34">
        <f>+'Key Dates'!$B$7-25</f>
        <v>45492</v>
      </c>
      <c r="B1220" s="34">
        <f>+'Key Dates'!$B$7-25</f>
        <v>45492</v>
      </c>
      <c r="C1220" s="44" t="s">
        <v>306</v>
      </c>
      <c r="D1220" s="27" t="s">
        <v>67</v>
      </c>
      <c r="E1220" s="2" t="s">
        <v>30</v>
      </c>
      <c r="F1220" s="2" t="s">
        <v>68</v>
      </c>
    </row>
    <row r="1221" spans="1:6" ht="38.25" x14ac:dyDescent="0.25">
      <c r="A1221" s="34">
        <f>+'Key Dates'!$B$7-25</f>
        <v>45492</v>
      </c>
      <c r="B1221" s="34">
        <f>+'Key Dates'!$B$7-25</f>
        <v>45492</v>
      </c>
      <c r="C1221" s="44" t="s">
        <v>306</v>
      </c>
      <c r="D1221" s="27" t="s">
        <v>67</v>
      </c>
      <c r="E1221" s="2" t="s">
        <v>21</v>
      </c>
      <c r="F1221" s="2" t="s">
        <v>68</v>
      </c>
    </row>
    <row r="1222" spans="1:6" ht="47.25" x14ac:dyDescent="0.25">
      <c r="A1222" s="34">
        <f>+'Key Dates'!$B$7-25</f>
        <v>45492</v>
      </c>
      <c r="B1222" s="34">
        <f>+'Key Dates'!$B$7-25</f>
        <v>45492</v>
      </c>
      <c r="C1222" s="45" t="s">
        <v>783</v>
      </c>
      <c r="D1222" s="35" t="s">
        <v>69</v>
      </c>
      <c r="E1222" s="36" t="s">
        <v>17</v>
      </c>
      <c r="F1222" s="36" t="s">
        <v>31</v>
      </c>
    </row>
    <row r="1223" spans="1:6" ht="47.25" x14ac:dyDescent="0.25">
      <c r="A1223" s="34">
        <f>+'Key Dates'!$B$7-25</f>
        <v>45492</v>
      </c>
      <c r="B1223" s="34">
        <f>+'Key Dates'!$B$7-25</f>
        <v>45492</v>
      </c>
      <c r="C1223" s="45" t="s">
        <v>783</v>
      </c>
      <c r="D1223" s="35" t="s">
        <v>69</v>
      </c>
      <c r="E1223" s="36" t="s">
        <v>18</v>
      </c>
      <c r="F1223" s="36" t="s">
        <v>31</v>
      </c>
    </row>
    <row r="1224" spans="1:6" ht="47.25" x14ac:dyDescent="0.25">
      <c r="A1224" s="34">
        <f>+'Key Dates'!$B$7-25</f>
        <v>45492</v>
      </c>
      <c r="B1224" s="34">
        <f>+'Key Dates'!$B$7-25</f>
        <v>45492</v>
      </c>
      <c r="C1224" s="45" t="s">
        <v>783</v>
      </c>
      <c r="D1224" s="35" t="s">
        <v>69</v>
      </c>
      <c r="E1224" s="36" t="s">
        <v>19</v>
      </c>
      <c r="F1224" s="36" t="s">
        <v>31</v>
      </c>
    </row>
    <row r="1225" spans="1:6" ht="47.25" x14ac:dyDescent="0.25">
      <c r="A1225" s="34">
        <f>+'Key Dates'!$B$7-25</f>
        <v>45492</v>
      </c>
      <c r="B1225" s="34">
        <f>+'Key Dates'!$B$7-25</f>
        <v>45492</v>
      </c>
      <c r="C1225" s="45" t="s">
        <v>783</v>
      </c>
      <c r="D1225" s="35" t="s">
        <v>69</v>
      </c>
      <c r="E1225" s="36" t="s">
        <v>20</v>
      </c>
      <c r="F1225" s="36" t="s">
        <v>31</v>
      </c>
    </row>
    <row r="1226" spans="1:6" ht="47.25" x14ac:dyDescent="0.25">
      <c r="A1226" s="34">
        <f>+'Key Dates'!$B$7-25</f>
        <v>45492</v>
      </c>
      <c r="B1226" s="34">
        <f>+'Key Dates'!$B$7-25</f>
        <v>45492</v>
      </c>
      <c r="C1226" s="45" t="s">
        <v>783</v>
      </c>
      <c r="D1226" s="35" t="s">
        <v>69</v>
      </c>
      <c r="E1226" s="36" t="s">
        <v>30</v>
      </c>
      <c r="F1226" s="36" t="s">
        <v>31</v>
      </c>
    </row>
    <row r="1227" spans="1:6" ht="47.25" x14ac:dyDescent="0.25">
      <c r="A1227" s="34">
        <f>+'Key Dates'!$B$7-25</f>
        <v>45492</v>
      </c>
      <c r="B1227" s="34">
        <f>+'Key Dates'!$B$7-25</f>
        <v>45492</v>
      </c>
      <c r="C1227" s="45" t="s">
        <v>783</v>
      </c>
      <c r="D1227" s="35" t="s">
        <v>69</v>
      </c>
      <c r="E1227" s="36" t="s">
        <v>21</v>
      </c>
      <c r="F1227" s="36" t="s">
        <v>31</v>
      </c>
    </row>
    <row r="1228" spans="1:6" ht="78.75" x14ac:dyDescent="0.25">
      <c r="A1228" s="34">
        <f>+'Key Dates'!$B$7-25</f>
        <v>45492</v>
      </c>
      <c r="B1228" s="34">
        <f>+'Key Dates'!$B$7-25</f>
        <v>45492</v>
      </c>
      <c r="C1228" s="44" t="s">
        <v>415</v>
      </c>
      <c r="D1228" s="27" t="s">
        <v>131</v>
      </c>
      <c r="E1228" s="2" t="s">
        <v>17</v>
      </c>
      <c r="F1228" s="2" t="s">
        <v>24</v>
      </c>
    </row>
    <row r="1229" spans="1:6" ht="78.75" x14ac:dyDescent="0.25">
      <c r="A1229" s="34">
        <f>+'Key Dates'!$B$7-25</f>
        <v>45492</v>
      </c>
      <c r="B1229" s="34">
        <f>+'Key Dates'!$B$7-25</f>
        <v>45492</v>
      </c>
      <c r="C1229" s="44" t="s">
        <v>415</v>
      </c>
      <c r="D1229" s="27" t="s">
        <v>131</v>
      </c>
      <c r="E1229" s="2" t="s">
        <v>18</v>
      </c>
      <c r="F1229" s="2" t="s">
        <v>24</v>
      </c>
    </row>
    <row r="1230" spans="1:6" ht="78.75" x14ac:dyDescent="0.25">
      <c r="A1230" s="34">
        <f>+'Key Dates'!$B$7-25</f>
        <v>45492</v>
      </c>
      <c r="B1230" s="34">
        <f>+'Key Dates'!$B$7-25</f>
        <v>45492</v>
      </c>
      <c r="C1230" s="44" t="s">
        <v>415</v>
      </c>
      <c r="D1230" s="27" t="s">
        <v>131</v>
      </c>
      <c r="E1230" s="2" t="s">
        <v>19</v>
      </c>
      <c r="F1230" s="2" t="s">
        <v>24</v>
      </c>
    </row>
    <row r="1231" spans="1:6" ht="78.75" x14ac:dyDescent="0.25">
      <c r="A1231" s="34">
        <f>+'Key Dates'!$B$7-25</f>
        <v>45492</v>
      </c>
      <c r="B1231" s="34">
        <f>+'Key Dates'!$B$7-25</f>
        <v>45492</v>
      </c>
      <c r="C1231" s="44" t="s">
        <v>415</v>
      </c>
      <c r="D1231" s="27" t="s">
        <v>131</v>
      </c>
      <c r="E1231" s="2" t="s">
        <v>20</v>
      </c>
      <c r="F1231" s="2" t="s">
        <v>24</v>
      </c>
    </row>
    <row r="1232" spans="1:6" ht="78.75" x14ac:dyDescent="0.25">
      <c r="A1232" s="34">
        <f>+'Key Dates'!$B$7-25</f>
        <v>45492</v>
      </c>
      <c r="B1232" s="34">
        <f>+'Key Dates'!$B$7-25</f>
        <v>45492</v>
      </c>
      <c r="C1232" s="44" t="s">
        <v>415</v>
      </c>
      <c r="D1232" s="27" t="s">
        <v>131</v>
      </c>
      <c r="E1232" s="2" t="s">
        <v>30</v>
      </c>
      <c r="F1232" s="2" t="s">
        <v>24</v>
      </c>
    </row>
    <row r="1233" spans="1:6" ht="78.75" x14ac:dyDescent="0.25">
      <c r="A1233" s="34">
        <f>+'Key Dates'!$B$7-25</f>
        <v>45492</v>
      </c>
      <c r="B1233" s="34">
        <f>+'Key Dates'!$B$7-25</f>
        <v>45492</v>
      </c>
      <c r="C1233" s="44" t="s">
        <v>415</v>
      </c>
      <c r="D1233" s="27" t="s">
        <v>131</v>
      </c>
      <c r="E1233" s="2" t="s">
        <v>21</v>
      </c>
      <c r="F1233" s="2" t="s">
        <v>24</v>
      </c>
    </row>
    <row r="1234" spans="1:6" ht="78.75" x14ac:dyDescent="0.25">
      <c r="A1234" s="34">
        <f>+'Key Dates'!$B$43-11</f>
        <v>45492</v>
      </c>
      <c r="B1234" s="34">
        <f>+'Key Dates'!$B$43-11</f>
        <v>45492</v>
      </c>
      <c r="C1234" s="47" t="s">
        <v>784</v>
      </c>
      <c r="D1234" s="27" t="s">
        <v>135</v>
      </c>
      <c r="E1234" s="2" t="s">
        <v>17</v>
      </c>
      <c r="F1234" s="2" t="s">
        <v>36</v>
      </c>
    </row>
    <row r="1235" spans="1:6" ht="78.75" x14ac:dyDescent="0.25">
      <c r="A1235" s="34">
        <f>+'Key Dates'!$B$43-11</f>
        <v>45492</v>
      </c>
      <c r="B1235" s="34">
        <f>+'Key Dates'!$B$43-11</f>
        <v>45492</v>
      </c>
      <c r="C1235" s="47" t="s">
        <v>784</v>
      </c>
      <c r="D1235" s="27" t="s">
        <v>135</v>
      </c>
      <c r="E1235" s="2" t="s">
        <v>18</v>
      </c>
      <c r="F1235" s="2" t="s">
        <v>36</v>
      </c>
    </row>
    <row r="1236" spans="1:6" ht="78.75" x14ac:dyDescent="0.25">
      <c r="A1236" s="34">
        <f>+'Key Dates'!$B$43-11</f>
        <v>45492</v>
      </c>
      <c r="B1236" s="34">
        <f>+'Key Dates'!$B$43-11</f>
        <v>45492</v>
      </c>
      <c r="C1236" s="47" t="s">
        <v>784</v>
      </c>
      <c r="D1236" s="27" t="s">
        <v>135</v>
      </c>
      <c r="E1236" s="2" t="s">
        <v>20</v>
      </c>
      <c r="F1236" s="2" t="s">
        <v>36</v>
      </c>
    </row>
    <row r="1237" spans="1:6" ht="78.75" x14ac:dyDescent="0.25">
      <c r="A1237" s="34">
        <f>+'Key Dates'!$B$43-11</f>
        <v>45492</v>
      </c>
      <c r="B1237" s="34">
        <f>+'Key Dates'!$B$43-11</f>
        <v>45492</v>
      </c>
      <c r="C1237" s="47" t="s">
        <v>784</v>
      </c>
      <c r="D1237" s="27" t="s">
        <v>135</v>
      </c>
      <c r="E1237" s="2" t="s">
        <v>21</v>
      </c>
      <c r="F1237" s="2" t="s">
        <v>36</v>
      </c>
    </row>
    <row r="1238" spans="1:6" ht="78.75" x14ac:dyDescent="0.25">
      <c r="A1238" s="34">
        <f>+'Key Dates'!$B$43-11</f>
        <v>45492</v>
      </c>
      <c r="B1238" s="34">
        <f>+'Key Dates'!$B$43-11</f>
        <v>45492</v>
      </c>
      <c r="C1238" s="47" t="s">
        <v>784</v>
      </c>
      <c r="D1238" s="27" t="s">
        <v>135</v>
      </c>
      <c r="E1238" s="2" t="s">
        <v>23</v>
      </c>
      <c r="F1238" s="2" t="s">
        <v>36</v>
      </c>
    </row>
    <row r="1239" spans="1:6" ht="78.75" x14ac:dyDescent="0.25">
      <c r="A1239" s="34">
        <f>+'Key Dates'!$B$43-11</f>
        <v>45492</v>
      </c>
      <c r="B1239" s="34">
        <f>+'Key Dates'!$B$43-11</f>
        <v>45492</v>
      </c>
      <c r="C1239" s="47" t="s">
        <v>784</v>
      </c>
      <c r="D1239" s="27" t="s">
        <v>135</v>
      </c>
      <c r="E1239" s="2" t="s">
        <v>52</v>
      </c>
      <c r="F1239" s="2" t="s">
        <v>36</v>
      </c>
    </row>
    <row r="1240" spans="1:6" ht="94.5" x14ac:dyDescent="0.25">
      <c r="A1240" s="34">
        <f>+'Key Dates'!$B$7-21</f>
        <v>45496</v>
      </c>
      <c r="B1240" s="34">
        <f>+'Key Dates'!$B$7-21</f>
        <v>45496</v>
      </c>
      <c r="C1240" s="44" t="s">
        <v>320</v>
      </c>
      <c r="D1240" s="27" t="s">
        <v>71</v>
      </c>
      <c r="E1240" s="2" t="s">
        <v>17</v>
      </c>
      <c r="F1240" s="2" t="s">
        <v>39</v>
      </c>
    </row>
    <row r="1241" spans="1:6" ht="94.5" x14ac:dyDescent="0.25">
      <c r="A1241" s="34">
        <f>+'Key Dates'!$B$7-21</f>
        <v>45496</v>
      </c>
      <c r="B1241" s="34">
        <f>+'Key Dates'!$B$7-21</f>
        <v>45496</v>
      </c>
      <c r="C1241" s="44" t="s">
        <v>320</v>
      </c>
      <c r="D1241" s="27" t="s">
        <v>71</v>
      </c>
      <c r="E1241" s="2" t="s">
        <v>18</v>
      </c>
      <c r="F1241" s="2" t="s">
        <v>39</v>
      </c>
    </row>
    <row r="1242" spans="1:6" ht="94.5" x14ac:dyDescent="0.25">
      <c r="A1242" s="34">
        <f>+'Key Dates'!$B$7-21</f>
        <v>45496</v>
      </c>
      <c r="B1242" s="34">
        <f>+'Key Dates'!$B$7-21</f>
        <v>45496</v>
      </c>
      <c r="C1242" s="44" t="s">
        <v>320</v>
      </c>
      <c r="D1242" s="27" t="s">
        <v>71</v>
      </c>
      <c r="E1242" s="2" t="s">
        <v>19</v>
      </c>
      <c r="F1242" s="2" t="s">
        <v>39</v>
      </c>
    </row>
    <row r="1243" spans="1:6" ht="94.5" x14ac:dyDescent="0.25">
      <c r="A1243" s="34">
        <f>+'Key Dates'!$B$7-21</f>
        <v>45496</v>
      </c>
      <c r="B1243" s="34">
        <f>+'Key Dates'!$B$7-21</f>
        <v>45496</v>
      </c>
      <c r="C1243" s="44" t="s">
        <v>320</v>
      </c>
      <c r="D1243" s="27" t="s">
        <v>71</v>
      </c>
      <c r="E1243" s="2" t="s">
        <v>20</v>
      </c>
      <c r="F1243" s="2" t="s">
        <v>39</v>
      </c>
    </row>
    <row r="1244" spans="1:6" ht="94.5" x14ac:dyDescent="0.25">
      <c r="A1244" s="34">
        <f>+'Key Dates'!$B$7-21</f>
        <v>45496</v>
      </c>
      <c r="B1244" s="34">
        <f>+'Key Dates'!$B$7-21</f>
        <v>45496</v>
      </c>
      <c r="C1244" s="44" t="s">
        <v>320</v>
      </c>
      <c r="D1244" s="27" t="s">
        <v>71</v>
      </c>
      <c r="E1244" s="2" t="s">
        <v>30</v>
      </c>
      <c r="F1244" s="2" t="s">
        <v>39</v>
      </c>
    </row>
    <row r="1245" spans="1:6" ht="94.5" x14ac:dyDescent="0.25">
      <c r="A1245" s="34">
        <f>+'Key Dates'!$B$7-21</f>
        <v>45496</v>
      </c>
      <c r="B1245" s="34">
        <f>+'Key Dates'!$B$7-21</f>
        <v>45496</v>
      </c>
      <c r="C1245" s="44" t="s">
        <v>320</v>
      </c>
      <c r="D1245" s="27" t="s">
        <v>71</v>
      </c>
      <c r="E1245" s="2" t="s">
        <v>21</v>
      </c>
      <c r="F1245" s="2" t="s">
        <v>39</v>
      </c>
    </row>
    <row r="1246" spans="1:6" ht="94.5" x14ac:dyDescent="0.25">
      <c r="A1246" s="34">
        <f>+'Key Dates'!$B$7-21</f>
        <v>45496</v>
      </c>
      <c r="B1246" s="34">
        <f>+'Key Dates'!$B$7-21</f>
        <v>45496</v>
      </c>
      <c r="C1246" s="45" t="s">
        <v>785</v>
      </c>
      <c r="D1246" s="27" t="s">
        <v>72</v>
      </c>
      <c r="E1246" s="2" t="s">
        <v>17</v>
      </c>
      <c r="F1246" s="2" t="s">
        <v>210</v>
      </c>
    </row>
    <row r="1247" spans="1:6" ht="94.5" x14ac:dyDescent="0.25">
      <c r="A1247" s="34">
        <f>+'Key Dates'!$B$7-21</f>
        <v>45496</v>
      </c>
      <c r="B1247" s="34">
        <f>+'Key Dates'!$B$7-21</f>
        <v>45496</v>
      </c>
      <c r="C1247" s="45" t="s">
        <v>785</v>
      </c>
      <c r="D1247" s="27" t="s">
        <v>72</v>
      </c>
      <c r="E1247" s="2" t="s">
        <v>55</v>
      </c>
      <c r="F1247" s="2" t="s">
        <v>210</v>
      </c>
    </row>
    <row r="1248" spans="1:6" ht="94.5" x14ac:dyDescent="0.25">
      <c r="A1248" s="34">
        <f>+'Key Dates'!$B$7-21</f>
        <v>45496</v>
      </c>
      <c r="B1248" s="34">
        <f>+'Key Dates'!$B$7-21</f>
        <v>45496</v>
      </c>
      <c r="C1248" s="45" t="s">
        <v>785</v>
      </c>
      <c r="D1248" s="27" t="s">
        <v>72</v>
      </c>
      <c r="E1248" s="2" t="s">
        <v>38</v>
      </c>
      <c r="F1248" s="2" t="s">
        <v>210</v>
      </c>
    </row>
    <row r="1249" spans="1:6" ht="94.5" x14ac:dyDescent="0.25">
      <c r="A1249" s="34">
        <f>+'Key Dates'!$B$7-21</f>
        <v>45496</v>
      </c>
      <c r="B1249" s="34">
        <f>+'Key Dates'!$B$7-21</f>
        <v>45496</v>
      </c>
      <c r="C1249" s="45" t="s">
        <v>785</v>
      </c>
      <c r="D1249" s="27" t="s">
        <v>72</v>
      </c>
      <c r="E1249" s="2" t="s">
        <v>19</v>
      </c>
      <c r="F1249" s="2" t="s">
        <v>210</v>
      </c>
    </row>
    <row r="1250" spans="1:6" ht="94.5" x14ac:dyDescent="0.25">
      <c r="A1250" s="34">
        <f>+'Key Dates'!$B$7-21</f>
        <v>45496</v>
      </c>
      <c r="B1250" s="34">
        <f>+'Key Dates'!$B$7-21</f>
        <v>45496</v>
      </c>
      <c r="C1250" s="45" t="s">
        <v>785</v>
      </c>
      <c r="D1250" s="27" t="s">
        <v>72</v>
      </c>
      <c r="E1250" s="2" t="s">
        <v>20</v>
      </c>
      <c r="F1250" s="2" t="s">
        <v>210</v>
      </c>
    </row>
    <row r="1251" spans="1:6" ht="94.5" x14ac:dyDescent="0.25">
      <c r="A1251" s="34">
        <f>+'Key Dates'!$B$7-21</f>
        <v>45496</v>
      </c>
      <c r="B1251" s="34">
        <f>+'Key Dates'!$B$7-21</f>
        <v>45496</v>
      </c>
      <c r="C1251" s="45" t="s">
        <v>785</v>
      </c>
      <c r="D1251" s="27" t="s">
        <v>72</v>
      </c>
      <c r="E1251" s="2" t="s">
        <v>30</v>
      </c>
      <c r="F1251" s="2" t="s">
        <v>210</v>
      </c>
    </row>
    <row r="1252" spans="1:6" ht="94.5" x14ac:dyDescent="0.25">
      <c r="A1252" s="34">
        <f>+'Key Dates'!$B$7-21</f>
        <v>45496</v>
      </c>
      <c r="B1252" s="34">
        <f>+'Key Dates'!$B$7-21</f>
        <v>45496</v>
      </c>
      <c r="C1252" s="45" t="s">
        <v>785</v>
      </c>
      <c r="D1252" s="27" t="s">
        <v>72</v>
      </c>
      <c r="E1252" s="2" t="s">
        <v>21</v>
      </c>
      <c r="F1252" s="2" t="s">
        <v>210</v>
      </c>
    </row>
    <row r="1253" spans="1:6" ht="94.5" x14ac:dyDescent="0.25">
      <c r="A1253" s="34">
        <f>+'Key Dates'!$B$7-21</f>
        <v>45496</v>
      </c>
      <c r="B1253" s="34">
        <f>+'Key Dates'!$B$7-21</f>
        <v>45496</v>
      </c>
      <c r="C1253" s="45" t="s">
        <v>785</v>
      </c>
      <c r="D1253" s="27" t="s">
        <v>72</v>
      </c>
      <c r="E1253" s="2" t="s">
        <v>22</v>
      </c>
      <c r="F1253" s="2" t="s">
        <v>210</v>
      </c>
    </row>
    <row r="1254" spans="1:6" ht="78.75" x14ac:dyDescent="0.25">
      <c r="A1254" s="34">
        <f>+'Key Dates'!$B$7-20</f>
        <v>45497</v>
      </c>
      <c r="B1254" s="34">
        <f>+'Key Dates'!$B$7-20</f>
        <v>45497</v>
      </c>
      <c r="C1254" s="44" t="s">
        <v>332</v>
      </c>
      <c r="D1254" s="27" t="s">
        <v>73</v>
      </c>
      <c r="E1254" s="2" t="s">
        <v>17</v>
      </c>
      <c r="F1254" s="2" t="s">
        <v>210</v>
      </c>
    </row>
    <row r="1255" spans="1:6" ht="78.75" x14ac:dyDescent="0.25">
      <c r="A1255" s="34">
        <f>+'Key Dates'!$B$7-20</f>
        <v>45497</v>
      </c>
      <c r="B1255" s="34">
        <f>+'Key Dates'!$B$7-20</f>
        <v>45497</v>
      </c>
      <c r="C1255" s="44" t="s">
        <v>332</v>
      </c>
      <c r="D1255" s="27" t="s">
        <v>73</v>
      </c>
      <c r="E1255" s="2" t="s">
        <v>18</v>
      </c>
      <c r="F1255" s="2" t="s">
        <v>210</v>
      </c>
    </row>
    <row r="1256" spans="1:6" ht="78.75" x14ac:dyDescent="0.25">
      <c r="A1256" s="34">
        <f>+'Key Dates'!$B$7-20</f>
        <v>45497</v>
      </c>
      <c r="B1256" s="34">
        <f>+'Key Dates'!$B$7-20</f>
        <v>45497</v>
      </c>
      <c r="C1256" s="44" t="s">
        <v>332</v>
      </c>
      <c r="D1256" s="27" t="s">
        <v>73</v>
      </c>
      <c r="E1256" s="2" t="s">
        <v>19</v>
      </c>
      <c r="F1256" s="2" t="s">
        <v>210</v>
      </c>
    </row>
    <row r="1257" spans="1:6" ht="78.75" x14ac:dyDescent="0.25">
      <c r="A1257" s="34">
        <f>+'Key Dates'!$B$7-20</f>
        <v>45497</v>
      </c>
      <c r="B1257" s="34">
        <f>+'Key Dates'!$B$7-20</f>
        <v>45497</v>
      </c>
      <c r="C1257" s="44" t="s">
        <v>332</v>
      </c>
      <c r="D1257" s="27" t="s">
        <v>73</v>
      </c>
      <c r="E1257" s="2" t="s">
        <v>20</v>
      </c>
      <c r="F1257" s="2" t="s">
        <v>210</v>
      </c>
    </row>
    <row r="1258" spans="1:6" ht="78.75" x14ac:dyDescent="0.25">
      <c r="A1258" s="34">
        <f>+'Key Dates'!$B$7-20</f>
        <v>45497</v>
      </c>
      <c r="B1258" s="34">
        <f>+'Key Dates'!$B$7-20</f>
        <v>45497</v>
      </c>
      <c r="C1258" s="44" t="s">
        <v>332</v>
      </c>
      <c r="D1258" s="27" t="s">
        <v>73</v>
      </c>
      <c r="E1258" s="2" t="s">
        <v>30</v>
      </c>
      <c r="F1258" s="2" t="s">
        <v>210</v>
      </c>
    </row>
    <row r="1259" spans="1:6" ht="78.75" x14ac:dyDescent="0.25">
      <c r="A1259" s="34">
        <f>+'Key Dates'!$B$7-20</f>
        <v>45497</v>
      </c>
      <c r="B1259" s="34">
        <f>+'Key Dates'!$B$7-20</f>
        <v>45497</v>
      </c>
      <c r="C1259" s="44" t="s">
        <v>332</v>
      </c>
      <c r="D1259" s="27" t="s">
        <v>73</v>
      </c>
      <c r="E1259" s="2" t="s">
        <v>21</v>
      </c>
      <c r="F1259" s="2" t="s">
        <v>210</v>
      </c>
    </row>
    <row r="1260" spans="1:6" ht="78.75" x14ac:dyDescent="0.25">
      <c r="A1260" s="34">
        <f>+'Key Dates'!$B$7-20</f>
        <v>45497</v>
      </c>
      <c r="B1260" s="34">
        <f>+'Key Dates'!$B$7-20</f>
        <v>45497</v>
      </c>
      <c r="C1260" s="44" t="s">
        <v>332</v>
      </c>
      <c r="D1260" s="27" t="s">
        <v>73</v>
      </c>
      <c r="E1260" s="2" t="s">
        <v>22</v>
      </c>
      <c r="F1260" s="2" t="s">
        <v>210</v>
      </c>
    </row>
    <row r="1261" spans="1:6" ht="94.5" x14ac:dyDescent="0.25">
      <c r="A1261" s="34">
        <f>+'Key Dates'!$B$7-20</f>
        <v>45497</v>
      </c>
      <c r="B1261" s="34">
        <f>+'Key Dates'!$B$7-20</f>
        <v>45497</v>
      </c>
      <c r="C1261" s="45" t="s">
        <v>645</v>
      </c>
      <c r="D1261" s="35" t="s">
        <v>352</v>
      </c>
      <c r="E1261" s="36" t="s">
        <v>17</v>
      </c>
      <c r="F1261" s="36" t="s">
        <v>68</v>
      </c>
    </row>
    <row r="1262" spans="1:6" ht="94.5" x14ac:dyDescent="0.25">
      <c r="A1262" s="34">
        <f>+'Key Dates'!$B$7-20</f>
        <v>45497</v>
      </c>
      <c r="B1262" s="34">
        <f>+'Key Dates'!$B$7-20</f>
        <v>45497</v>
      </c>
      <c r="C1262" s="45" t="s">
        <v>645</v>
      </c>
      <c r="D1262" s="35" t="s">
        <v>352</v>
      </c>
      <c r="E1262" s="36" t="s">
        <v>18</v>
      </c>
      <c r="F1262" s="36" t="s">
        <v>68</v>
      </c>
    </row>
    <row r="1263" spans="1:6" ht="94.5" x14ac:dyDescent="0.25">
      <c r="A1263" s="34">
        <f>+'Key Dates'!$B$7-20</f>
        <v>45497</v>
      </c>
      <c r="B1263" s="34">
        <f>+'Key Dates'!$B$7-20</f>
        <v>45497</v>
      </c>
      <c r="C1263" s="45" t="s">
        <v>645</v>
      </c>
      <c r="D1263" s="35" t="s">
        <v>352</v>
      </c>
      <c r="E1263" s="36" t="s">
        <v>19</v>
      </c>
      <c r="F1263" s="36" t="s">
        <v>68</v>
      </c>
    </row>
    <row r="1264" spans="1:6" ht="94.5" x14ac:dyDescent="0.25">
      <c r="A1264" s="34">
        <f>+'Key Dates'!$B$7-20</f>
        <v>45497</v>
      </c>
      <c r="B1264" s="34">
        <f>+'Key Dates'!$B$7-20</f>
        <v>45497</v>
      </c>
      <c r="C1264" s="45" t="s">
        <v>645</v>
      </c>
      <c r="D1264" s="35" t="s">
        <v>352</v>
      </c>
      <c r="E1264" s="36" t="s">
        <v>20</v>
      </c>
      <c r="F1264" s="36" t="s">
        <v>68</v>
      </c>
    </row>
    <row r="1265" spans="1:6" ht="94.5" x14ac:dyDescent="0.25">
      <c r="A1265" s="34">
        <f>+'Key Dates'!$B$7-20</f>
        <v>45497</v>
      </c>
      <c r="B1265" s="34">
        <f>+'Key Dates'!$B$7-20</f>
        <v>45497</v>
      </c>
      <c r="C1265" s="45" t="s">
        <v>645</v>
      </c>
      <c r="D1265" s="35" t="s">
        <v>352</v>
      </c>
      <c r="E1265" s="36" t="s">
        <v>30</v>
      </c>
      <c r="F1265" s="36" t="s">
        <v>68</v>
      </c>
    </row>
    <row r="1266" spans="1:6" ht="94.5" x14ac:dyDescent="0.25">
      <c r="A1266" s="34">
        <f>+'Key Dates'!$B$7-20</f>
        <v>45497</v>
      </c>
      <c r="B1266" s="34">
        <f>+'Key Dates'!$B$7-20</f>
        <v>45497</v>
      </c>
      <c r="C1266" s="45" t="s">
        <v>645</v>
      </c>
      <c r="D1266" s="35" t="s">
        <v>352</v>
      </c>
      <c r="E1266" s="36" t="s">
        <v>21</v>
      </c>
      <c r="F1266" s="36" t="s">
        <v>68</v>
      </c>
    </row>
    <row r="1267" spans="1:6" ht="220.5" x14ac:dyDescent="0.25">
      <c r="A1267" s="34">
        <f>+'Key Dates'!$B$7-20</f>
        <v>45497</v>
      </c>
      <c r="B1267" s="34">
        <f>+'Key Dates'!$B$7-4</f>
        <v>45513</v>
      </c>
      <c r="C1267" s="44" t="s">
        <v>786</v>
      </c>
      <c r="D1267" s="27" t="s">
        <v>133</v>
      </c>
      <c r="E1267" s="2" t="s">
        <v>17</v>
      </c>
      <c r="F1267" s="2" t="s">
        <v>210</v>
      </c>
    </row>
    <row r="1268" spans="1:6" ht="220.5" x14ac:dyDescent="0.25">
      <c r="A1268" s="34">
        <f>+'Key Dates'!$B$7-20</f>
        <v>45497</v>
      </c>
      <c r="B1268" s="34">
        <f>+'Key Dates'!$B$7-4</f>
        <v>45513</v>
      </c>
      <c r="C1268" s="44" t="s">
        <v>786</v>
      </c>
      <c r="D1268" s="27" t="s">
        <v>133</v>
      </c>
      <c r="E1268" s="2" t="s">
        <v>18</v>
      </c>
      <c r="F1268" s="2" t="s">
        <v>210</v>
      </c>
    </row>
    <row r="1269" spans="1:6" ht="220.5" x14ac:dyDescent="0.25">
      <c r="A1269" s="34">
        <f>+'Key Dates'!$B$7-20</f>
        <v>45497</v>
      </c>
      <c r="B1269" s="34">
        <f>+'Key Dates'!$B$7-4</f>
        <v>45513</v>
      </c>
      <c r="C1269" s="44" t="s">
        <v>786</v>
      </c>
      <c r="D1269" s="27" t="s">
        <v>133</v>
      </c>
      <c r="E1269" s="2" t="s">
        <v>19</v>
      </c>
      <c r="F1269" s="2" t="s">
        <v>210</v>
      </c>
    </row>
    <row r="1270" spans="1:6" ht="220.5" x14ac:dyDescent="0.25">
      <c r="A1270" s="34">
        <f>+'Key Dates'!$B$7-20</f>
        <v>45497</v>
      </c>
      <c r="B1270" s="34">
        <f>+'Key Dates'!$B$7-4</f>
        <v>45513</v>
      </c>
      <c r="C1270" s="44" t="s">
        <v>786</v>
      </c>
      <c r="D1270" s="27" t="s">
        <v>133</v>
      </c>
      <c r="E1270" s="2" t="s">
        <v>20</v>
      </c>
      <c r="F1270" s="2" t="s">
        <v>210</v>
      </c>
    </row>
    <row r="1271" spans="1:6" ht="220.5" x14ac:dyDescent="0.25">
      <c r="A1271" s="34">
        <f>+'Key Dates'!$B$7-20</f>
        <v>45497</v>
      </c>
      <c r="B1271" s="34">
        <f>+'Key Dates'!$B$7-4</f>
        <v>45513</v>
      </c>
      <c r="C1271" s="44" t="s">
        <v>786</v>
      </c>
      <c r="D1271" s="27" t="s">
        <v>133</v>
      </c>
      <c r="E1271" s="2" t="s">
        <v>30</v>
      </c>
      <c r="F1271" s="2" t="s">
        <v>210</v>
      </c>
    </row>
    <row r="1272" spans="1:6" ht="220.5" x14ac:dyDescent="0.25">
      <c r="A1272" s="34">
        <f>+'Key Dates'!$B$7-20</f>
        <v>45497</v>
      </c>
      <c r="B1272" s="34">
        <f>+'Key Dates'!$B$7-4</f>
        <v>45513</v>
      </c>
      <c r="C1272" s="44" t="s">
        <v>786</v>
      </c>
      <c r="D1272" s="27" t="s">
        <v>133</v>
      </c>
      <c r="E1272" s="2" t="s">
        <v>21</v>
      </c>
      <c r="F1272" s="2" t="s">
        <v>210</v>
      </c>
    </row>
    <row r="1273" spans="1:6" ht="220.5" x14ac:dyDescent="0.25">
      <c r="A1273" s="34">
        <f>+'Key Dates'!$B$7-20</f>
        <v>45497</v>
      </c>
      <c r="B1273" s="34">
        <f>+'Key Dates'!$B$7-4</f>
        <v>45513</v>
      </c>
      <c r="C1273" s="44" t="s">
        <v>786</v>
      </c>
      <c r="D1273" s="27" t="s">
        <v>133</v>
      </c>
      <c r="E1273" s="2" t="s">
        <v>22</v>
      </c>
      <c r="F1273" s="2" t="s">
        <v>210</v>
      </c>
    </row>
    <row r="1274" spans="1:6" ht="63" x14ac:dyDescent="0.25">
      <c r="A1274" s="34">
        <f>+'Key Dates'!$B$7-20</f>
        <v>45497</v>
      </c>
      <c r="B1274" s="34">
        <f>+'Key Dates'!$B$7-1</f>
        <v>45516</v>
      </c>
      <c r="C1274" s="44" t="s">
        <v>337</v>
      </c>
      <c r="D1274" s="27" t="s">
        <v>134</v>
      </c>
      <c r="E1274" s="2" t="s">
        <v>17</v>
      </c>
      <c r="F1274" s="2" t="s">
        <v>210</v>
      </c>
    </row>
    <row r="1275" spans="1:6" ht="63" x14ac:dyDescent="0.25">
      <c r="A1275" s="34">
        <f>+'Key Dates'!$B$7-20</f>
        <v>45497</v>
      </c>
      <c r="B1275" s="34">
        <f>+'Key Dates'!$B$7-1</f>
        <v>45516</v>
      </c>
      <c r="C1275" s="44" t="s">
        <v>337</v>
      </c>
      <c r="D1275" s="27" t="s">
        <v>134</v>
      </c>
      <c r="E1275" s="2" t="s">
        <v>18</v>
      </c>
      <c r="F1275" s="2" t="s">
        <v>210</v>
      </c>
    </row>
    <row r="1276" spans="1:6" ht="63" x14ac:dyDescent="0.25">
      <c r="A1276" s="34">
        <f>+'Key Dates'!$B$7-20</f>
        <v>45497</v>
      </c>
      <c r="B1276" s="34">
        <f>+'Key Dates'!$B$7-1</f>
        <v>45516</v>
      </c>
      <c r="C1276" s="44" t="s">
        <v>337</v>
      </c>
      <c r="D1276" s="27" t="s">
        <v>134</v>
      </c>
      <c r="E1276" s="2" t="s">
        <v>19</v>
      </c>
      <c r="F1276" s="2" t="s">
        <v>210</v>
      </c>
    </row>
    <row r="1277" spans="1:6" ht="63" x14ac:dyDescent="0.25">
      <c r="A1277" s="34">
        <f>+'Key Dates'!$B$7-20</f>
        <v>45497</v>
      </c>
      <c r="B1277" s="34">
        <f>+'Key Dates'!$B$7-1</f>
        <v>45516</v>
      </c>
      <c r="C1277" s="44" t="s">
        <v>337</v>
      </c>
      <c r="D1277" s="27" t="s">
        <v>134</v>
      </c>
      <c r="E1277" s="2" t="s">
        <v>20</v>
      </c>
      <c r="F1277" s="2" t="s">
        <v>210</v>
      </c>
    </row>
    <row r="1278" spans="1:6" ht="63" x14ac:dyDescent="0.25">
      <c r="A1278" s="34">
        <f>+'Key Dates'!$B$7-20</f>
        <v>45497</v>
      </c>
      <c r="B1278" s="34">
        <f>+'Key Dates'!$B$7-1</f>
        <v>45516</v>
      </c>
      <c r="C1278" s="44" t="s">
        <v>337</v>
      </c>
      <c r="D1278" s="27" t="s">
        <v>134</v>
      </c>
      <c r="E1278" s="2" t="s">
        <v>30</v>
      </c>
      <c r="F1278" s="2" t="s">
        <v>210</v>
      </c>
    </row>
    <row r="1279" spans="1:6" ht="63" x14ac:dyDescent="0.25">
      <c r="A1279" s="34">
        <f>+'Key Dates'!$B$7-20</f>
        <v>45497</v>
      </c>
      <c r="B1279" s="34">
        <f>+'Key Dates'!$B$7-1</f>
        <v>45516</v>
      </c>
      <c r="C1279" s="44" t="s">
        <v>337</v>
      </c>
      <c r="D1279" s="27" t="s">
        <v>134</v>
      </c>
      <c r="E1279" s="2" t="s">
        <v>21</v>
      </c>
      <c r="F1279" s="2" t="s">
        <v>210</v>
      </c>
    </row>
    <row r="1280" spans="1:6" ht="114.75" x14ac:dyDescent="0.25">
      <c r="A1280" s="34">
        <f>+'Key Dates'!$B$7-19</f>
        <v>45498</v>
      </c>
      <c r="B1280" s="34">
        <f>+'Key Dates'!$B$7</f>
        <v>45517</v>
      </c>
      <c r="C1280" s="44" t="s">
        <v>787</v>
      </c>
      <c r="D1280" s="35" t="s">
        <v>555</v>
      </c>
      <c r="E1280" s="2" t="s">
        <v>17</v>
      </c>
      <c r="F1280" s="2" t="s">
        <v>208</v>
      </c>
    </row>
    <row r="1281" spans="1:6" ht="114.75" x14ac:dyDescent="0.25">
      <c r="A1281" s="34">
        <f>+'Key Dates'!$B$7-19</f>
        <v>45498</v>
      </c>
      <c r="B1281" s="34">
        <f>+'Key Dates'!$B$7</f>
        <v>45517</v>
      </c>
      <c r="C1281" s="44" t="s">
        <v>787</v>
      </c>
      <c r="D1281" s="35" t="s">
        <v>555</v>
      </c>
      <c r="E1281" s="2" t="s">
        <v>18</v>
      </c>
      <c r="F1281" s="2" t="s">
        <v>208</v>
      </c>
    </row>
    <row r="1282" spans="1:6" ht="114.75" x14ac:dyDescent="0.25">
      <c r="A1282" s="34">
        <f>+'Key Dates'!$B$7-19</f>
        <v>45498</v>
      </c>
      <c r="B1282" s="34">
        <f>+'Key Dates'!$B$7</f>
        <v>45517</v>
      </c>
      <c r="C1282" s="44" t="s">
        <v>787</v>
      </c>
      <c r="D1282" s="35" t="s">
        <v>555</v>
      </c>
      <c r="E1282" s="2" t="s">
        <v>19</v>
      </c>
      <c r="F1282" s="2" t="s">
        <v>208</v>
      </c>
    </row>
    <row r="1283" spans="1:6" ht="114.75" x14ac:dyDescent="0.25">
      <c r="A1283" s="34">
        <f>+'Key Dates'!$B$7-19</f>
        <v>45498</v>
      </c>
      <c r="B1283" s="34">
        <f>+'Key Dates'!$B$7</f>
        <v>45517</v>
      </c>
      <c r="C1283" s="44" t="s">
        <v>787</v>
      </c>
      <c r="D1283" s="35" t="s">
        <v>555</v>
      </c>
      <c r="E1283" s="2" t="s">
        <v>20</v>
      </c>
      <c r="F1283" s="2" t="s">
        <v>208</v>
      </c>
    </row>
    <row r="1284" spans="1:6" ht="114.75" x14ac:dyDescent="0.25">
      <c r="A1284" s="34">
        <f>+'Key Dates'!$B$7-19</f>
        <v>45498</v>
      </c>
      <c r="B1284" s="34">
        <f>+'Key Dates'!$B$7</f>
        <v>45517</v>
      </c>
      <c r="C1284" s="44" t="s">
        <v>787</v>
      </c>
      <c r="D1284" s="35" t="s">
        <v>555</v>
      </c>
      <c r="E1284" s="2" t="s">
        <v>30</v>
      </c>
      <c r="F1284" s="2" t="s">
        <v>208</v>
      </c>
    </row>
    <row r="1285" spans="1:6" ht="114.75" x14ac:dyDescent="0.25">
      <c r="A1285" s="34">
        <f>+'Key Dates'!$B$7-19</f>
        <v>45498</v>
      </c>
      <c r="B1285" s="34">
        <f>+'Key Dates'!$B$7</f>
        <v>45517</v>
      </c>
      <c r="C1285" s="44" t="s">
        <v>787</v>
      </c>
      <c r="D1285" s="35" t="s">
        <v>555</v>
      </c>
      <c r="E1285" s="2" t="s">
        <v>21</v>
      </c>
      <c r="F1285" s="2" t="s">
        <v>208</v>
      </c>
    </row>
    <row r="1286" spans="1:6" ht="141.75" x14ac:dyDescent="0.25">
      <c r="A1286" s="34">
        <f>+'Key Dates'!$B$7-15</f>
        <v>45502</v>
      </c>
      <c r="B1286" s="34">
        <f>+'Key Dates'!$B$7-15</f>
        <v>45502</v>
      </c>
      <c r="C1286" s="44" t="s">
        <v>788</v>
      </c>
      <c r="D1286" s="27" t="s">
        <v>570</v>
      </c>
      <c r="E1286" s="2" t="s">
        <v>17</v>
      </c>
      <c r="F1286" s="2" t="s">
        <v>36</v>
      </c>
    </row>
    <row r="1287" spans="1:6" ht="141.75" x14ac:dyDescent="0.25">
      <c r="A1287" s="34">
        <f>+'Key Dates'!$B$7-15</f>
        <v>45502</v>
      </c>
      <c r="B1287" s="34">
        <f>+'Key Dates'!$B$7-15</f>
        <v>45502</v>
      </c>
      <c r="C1287" s="44" t="s">
        <v>788</v>
      </c>
      <c r="D1287" s="27" t="s">
        <v>570</v>
      </c>
      <c r="E1287" s="2" t="s">
        <v>27</v>
      </c>
      <c r="F1287" s="2" t="s">
        <v>36</v>
      </c>
    </row>
    <row r="1288" spans="1:6" ht="141.75" x14ac:dyDescent="0.25">
      <c r="A1288" s="34">
        <f>+'Key Dates'!$B$7-15</f>
        <v>45502</v>
      </c>
      <c r="B1288" s="34">
        <f>+'Key Dates'!$B$7-15</f>
        <v>45502</v>
      </c>
      <c r="C1288" s="44" t="s">
        <v>788</v>
      </c>
      <c r="D1288" s="27" t="s">
        <v>570</v>
      </c>
      <c r="E1288" s="2" t="s">
        <v>55</v>
      </c>
      <c r="F1288" s="2" t="s">
        <v>36</v>
      </c>
    </row>
    <row r="1289" spans="1:6" ht="141.75" x14ac:dyDescent="0.25">
      <c r="A1289" s="34">
        <f>+'Key Dates'!$B$7-15</f>
        <v>45502</v>
      </c>
      <c r="B1289" s="34">
        <f>+'Key Dates'!$B$7-15</f>
        <v>45502</v>
      </c>
      <c r="C1289" s="44" t="s">
        <v>788</v>
      </c>
      <c r="D1289" s="27" t="s">
        <v>570</v>
      </c>
      <c r="E1289" s="2" t="s">
        <v>18</v>
      </c>
      <c r="F1289" s="2" t="s">
        <v>36</v>
      </c>
    </row>
    <row r="1290" spans="1:6" ht="141.75" x14ac:dyDescent="0.25">
      <c r="A1290" s="34">
        <f>+'Key Dates'!$B$7-15</f>
        <v>45502</v>
      </c>
      <c r="B1290" s="34">
        <f>+'Key Dates'!$B$7-15</f>
        <v>45502</v>
      </c>
      <c r="C1290" s="44" t="s">
        <v>788</v>
      </c>
      <c r="D1290" s="27" t="s">
        <v>570</v>
      </c>
      <c r="E1290" s="2" t="s">
        <v>19</v>
      </c>
      <c r="F1290" s="2" t="s">
        <v>36</v>
      </c>
    </row>
    <row r="1291" spans="1:6" ht="141.75" x14ac:dyDescent="0.25">
      <c r="A1291" s="34">
        <f>+'Key Dates'!$B$7-15</f>
        <v>45502</v>
      </c>
      <c r="B1291" s="34">
        <f>+'Key Dates'!$B$7-15</f>
        <v>45502</v>
      </c>
      <c r="C1291" s="44" t="s">
        <v>788</v>
      </c>
      <c r="D1291" s="27" t="s">
        <v>570</v>
      </c>
      <c r="E1291" s="2" t="s">
        <v>20</v>
      </c>
      <c r="F1291" s="2" t="s">
        <v>36</v>
      </c>
    </row>
    <row r="1292" spans="1:6" ht="141.75" x14ac:dyDescent="0.25">
      <c r="A1292" s="34">
        <f>+'Key Dates'!$B$7-15</f>
        <v>45502</v>
      </c>
      <c r="B1292" s="34">
        <f>+'Key Dates'!$B$7-15</f>
        <v>45502</v>
      </c>
      <c r="C1292" s="44" t="s">
        <v>788</v>
      </c>
      <c r="D1292" s="27" t="s">
        <v>570</v>
      </c>
      <c r="E1292" s="2" t="s">
        <v>30</v>
      </c>
      <c r="F1292" s="2" t="s">
        <v>36</v>
      </c>
    </row>
    <row r="1293" spans="1:6" ht="141.75" x14ac:dyDescent="0.25">
      <c r="A1293" s="34">
        <f>+'Key Dates'!$B$7-15</f>
        <v>45502</v>
      </c>
      <c r="B1293" s="34">
        <f>+'Key Dates'!$B$7-15</f>
        <v>45502</v>
      </c>
      <c r="C1293" s="44" t="s">
        <v>788</v>
      </c>
      <c r="D1293" s="27" t="s">
        <v>570</v>
      </c>
      <c r="E1293" s="2" t="s">
        <v>21</v>
      </c>
      <c r="F1293" s="2" t="s">
        <v>36</v>
      </c>
    </row>
    <row r="1294" spans="1:6" ht="78.75" x14ac:dyDescent="0.25">
      <c r="A1294" s="34">
        <f>+'Key Dates'!$B$7-15</f>
        <v>45502</v>
      </c>
      <c r="B1294" s="34">
        <f>+'Key Dates'!$B$7-15</f>
        <v>45502</v>
      </c>
      <c r="C1294" s="44" t="s">
        <v>417</v>
      </c>
      <c r="D1294" s="27" t="s">
        <v>136</v>
      </c>
      <c r="E1294" s="2" t="s">
        <v>17</v>
      </c>
      <c r="F1294" s="2" t="s">
        <v>36</v>
      </c>
    </row>
    <row r="1295" spans="1:6" ht="78.75" x14ac:dyDescent="0.25">
      <c r="A1295" s="34">
        <f>+'Key Dates'!$B$7-15</f>
        <v>45502</v>
      </c>
      <c r="B1295" s="34">
        <f>+'Key Dates'!$B$7-15</f>
        <v>45502</v>
      </c>
      <c r="C1295" s="44" t="s">
        <v>417</v>
      </c>
      <c r="D1295" s="27" t="s">
        <v>136</v>
      </c>
      <c r="E1295" s="2" t="s">
        <v>18</v>
      </c>
      <c r="F1295" s="2" t="s">
        <v>36</v>
      </c>
    </row>
    <row r="1296" spans="1:6" ht="78.75" x14ac:dyDescent="0.25">
      <c r="A1296" s="34">
        <f>+'Key Dates'!$B$7-15</f>
        <v>45502</v>
      </c>
      <c r="B1296" s="34">
        <f>+'Key Dates'!$B$7-15</f>
        <v>45502</v>
      </c>
      <c r="C1296" s="44" t="s">
        <v>417</v>
      </c>
      <c r="D1296" s="27" t="s">
        <v>136</v>
      </c>
      <c r="E1296" s="2" t="s">
        <v>22</v>
      </c>
      <c r="F1296" s="2" t="s">
        <v>36</v>
      </c>
    </row>
    <row r="1297" spans="1:6" ht="78.75" x14ac:dyDescent="0.25">
      <c r="A1297" s="34">
        <f>+'Key Dates'!$B$7-15</f>
        <v>45502</v>
      </c>
      <c r="B1297" s="34">
        <f>+'Key Dates'!$B$7-15</f>
        <v>45502</v>
      </c>
      <c r="C1297" s="44" t="s">
        <v>417</v>
      </c>
      <c r="D1297" s="27" t="s">
        <v>136</v>
      </c>
      <c r="E1297" s="2" t="s">
        <v>23</v>
      </c>
      <c r="F1297" s="2" t="s">
        <v>36</v>
      </c>
    </row>
    <row r="1298" spans="1:6" ht="78.75" x14ac:dyDescent="0.25">
      <c r="A1298" s="34">
        <f>+'Key Dates'!$B$7-14</f>
        <v>45503</v>
      </c>
      <c r="B1298" s="34">
        <f>+'Key Dates'!$B$7-14</f>
        <v>45503</v>
      </c>
      <c r="C1298" s="44" t="s">
        <v>789</v>
      </c>
      <c r="D1298" s="27" t="s">
        <v>137</v>
      </c>
      <c r="E1298" s="2" t="s">
        <v>17</v>
      </c>
      <c r="F1298" s="2" t="s">
        <v>36</v>
      </c>
    </row>
    <row r="1299" spans="1:6" ht="78.75" x14ac:dyDescent="0.25">
      <c r="A1299" s="34">
        <f>+'Key Dates'!$B$7-14</f>
        <v>45503</v>
      </c>
      <c r="B1299" s="34">
        <f>+'Key Dates'!$B$7-14</f>
        <v>45503</v>
      </c>
      <c r="C1299" s="44" t="s">
        <v>789</v>
      </c>
      <c r="D1299" s="27" t="s">
        <v>137</v>
      </c>
      <c r="E1299" s="2" t="s">
        <v>18</v>
      </c>
      <c r="F1299" s="2" t="s">
        <v>36</v>
      </c>
    </row>
    <row r="1300" spans="1:6" ht="78.75" x14ac:dyDescent="0.25">
      <c r="A1300" s="34">
        <f>+'Key Dates'!$B$7-14</f>
        <v>45503</v>
      </c>
      <c r="B1300" s="34">
        <f>+'Key Dates'!$B$7-14</f>
        <v>45503</v>
      </c>
      <c r="C1300" s="44" t="s">
        <v>789</v>
      </c>
      <c r="D1300" s="27" t="s">
        <v>137</v>
      </c>
      <c r="E1300" s="2" t="s">
        <v>19</v>
      </c>
      <c r="F1300" s="2" t="s">
        <v>36</v>
      </c>
    </row>
    <row r="1301" spans="1:6" ht="78.75" x14ac:dyDescent="0.25">
      <c r="A1301" s="34">
        <f>+'Key Dates'!$B$7-14</f>
        <v>45503</v>
      </c>
      <c r="B1301" s="34">
        <f>+'Key Dates'!$B$7-14</f>
        <v>45503</v>
      </c>
      <c r="C1301" s="44" t="s">
        <v>789</v>
      </c>
      <c r="D1301" s="27" t="s">
        <v>137</v>
      </c>
      <c r="E1301" s="2" t="s">
        <v>22</v>
      </c>
      <c r="F1301" s="2" t="s">
        <v>36</v>
      </c>
    </row>
    <row r="1302" spans="1:6" ht="78.75" x14ac:dyDescent="0.25">
      <c r="A1302" s="34">
        <f>+'Key Dates'!$B$7-14</f>
        <v>45503</v>
      </c>
      <c r="B1302" s="34">
        <f>+'Key Dates'!$B$7-14</f>
        <v>45503</v>
      </c>
      <c r="C1302" s="44" t="s">
        <v>790</v>
      </c>
      <c r="D1302" s="27" t="s">
        <v>58</v>
      </c>
      <c r="E1302" s="2" t="s">
        <v>17</v>
      </c>
      <c r="F1302" s="2" t="s">
        <v>32</v>
      </c>
    </row>
    <row r="1303" spans="1:6" ht="78.75" x14ac:dyDescent="0.25">
      <c r="A1303" s="34">
        <f>+'Key Dates'!$B$7-14</f>
        <v>45503</v>
      </c>
      <c r="B1303" s="34">
        <f>+'Key Dates'!$B$7-14</f>
        <v>45503</v>
      </c>
      <c r="C1303" s="44" t="s">
        <v>790</v>
      </c>
      <c r="D1303" s="27" t="s">
        <v>58</v>
      </c>
      <c r="E1303" s="2" t="s">
        <v>18</v>
      </c>
      <c r="F1303" s="2" t="s">
        <v>32</v>
      </c>
    </row>
    <row r="1304" spans="1:6" ht="78.75" x14ac:dyDescent="0.25">
      <c r="A1304" s="34">
        <f>+'Key Dates'!$B$7-14</f>
        <v>45503</v>
      </c>
      <c r="B1304" s="34">
        <f>+'Key Dates'!$B$7-14</f>
        <v>45503</v>
      </c>
      <c r="C1304" s="44" t="s">
        <v>790</v>
      </c>
      <c r="D1304" s="27" t="s">
        <v>58</v>
      </c>
      <c r="E1304" s="2" t="s">
        <v>19</v>
      </c>
      <c r="F1304" s="2" t="s">
        <v>32</v>
      </c>
    </row>
    <row r="1305" spans="1:6" ht="78.75" x14ac:dyDescent="0.25">
      <c r="A1305" s="34">
        <f>+'Key Dates'!$B$7-14</f>
        <v>45503</v>
      </c>
      <c r="B1305" s="34">
        <f>+'Key Dates'!$B$7-14</f>
        <v>45503</v>
      </c>
      <c r="C1305" s="44" t="s">
        <v>790</v>
      </c>
      <c r="D1305" s="27" t="s">
        <v>58</v>
      </c>
      <c r="E1305" s="2" t="s">
        <v>20</v>
      </c>
      <c r="F1305" s="2" t="s">
        <v>32</v>
      </c>
    </row>
    <row r="1306" spans="1:6" ht="78.75" x14ac:dyDescent="0.25">
      <c r="A1306" s="34">
        <f>+'Key Dates'!$B$7-14</f>
        <v>45503</v>
      </c>
      <c r="B1306" s="34">
        <f>+'Key Dates'!$B$7-14</f>
        <v>45503</v>
      </c>
      <c r="C1306" s="44" t="s">
        <v>790</v>
      </c>
      <c r="D1306" s="27" t="s">
        <v>58</v>
      </c>
      <c r="E1306" s="2" t="s">
        <v>30</v>
      </c>
      <c r="F1306" s="2" t="s">
        <v>32</v>
      </c>
    </row>
    <row r="1307" spans="1:6" ht="78.75" x14ac:dyDescent="0.25">
      <c r="A1307" s="34">
        <f>+'Key Dates'!$B$7-14</f>
        <v>45503</v>
      </c>
      <c r="B1307" s="34">
        <f>+'Key Dates'!$B$7-14</f>
        <v>45503</v>
      </c>
      <c r="C1307" s="44" t="s">
        <v>790</v>
      </c>
      <c r="D1307" s="27" t="s">
        <v>58</v>
      </c>
      <c r="E1307" s="2" t="s">
        <v>21</v>
      </c>
      <c r="F1307" s="2" t="s">
        <v>32</v>
      </c>
    </row>
    <row r="1308" spans="1:6" ht="78.75" x14ac:dyDescent="0.25">
      <c r="A1308" s="34">
        <f>+'Key Dates'!$B$7-14</f>
        <v>45503</v>
      </c>
      <c r="B1308" s="34">
        <f>+'Key Dates'!$B$7-14</f>
        <v>45503</v>
      </c>
      <c r="C1308" s="44" t="s">
        <v>790</v>
      </c>
      <c r="D1308" s="27" t="s">
        <v>58</v>
      </c>
      <c r="E1308" s="2" t="s">
        <v>22</v>
      </c>
      <c r="F1308" s="2" t="s">
        <v>32</v>
      </c>
    </row>
    <row r="1309" spans="1:6" ht="94.5" x14ac:dyDescent="0.25">
      <c r="A1309" s="34">
        <f>+'Key Dates'!$B$7-14</f>
        <v>45503</v>
      </c>
      <c r="B1309" s="34">
        <f>+'Key Dates'!$B$7-14</f>
        <v>45503</v>
      </c>
      <c r="C1309" s="44" t="s">
        <v>791</v>
      </c>
      <c r="D1309" s="27" t="s">
        <v>571</v>
      </c>
      <c r="E1309" s="2" t="s">
        <v>17</v>
      </c>
      <c r="F1309" s="2" t="s">
        <v>36</v>
      </c>
    </row>
    <row r="1310" spans="1:6" ht="94.5" x14ac:dyDescent="0.25">
      <c r="A1310" s="34">
        <f>+'Key Dates'!$B$7-14</f>
        <v>45503</v>
      </c>
      <c r="B1310" s="34">
        <f>+'Key Dates'!$B$7-14</f>
        <v>45503</v>
      </c>
      <c r="C1310" s="44" t="s">
        <v>791</v>
      </c>
      <c r="D1310" s="27" t="s">
        <v>571</v>
      </c>
      <c r="E1310" s="2" t="s">
        <v>18</v>
      </c>
      <c r="F1310" s="2" t="s">
        <v>36</v>
      </c>
    </row>
    <row r="1311" spans="1:6" ht="94.5" x14ac:dyDescent="0.25">
      <c r="A1311" s="34">
        <f>+'Key Dates'!$B$7-14</f>
        <v>45503</v>
      </c>
      <c r="B1311" s="34">
        <f>+'Key Dates'!$B$7-14</f>
        <v>45503</v>
      </c>
      <c r="C1311" s="44" t="s">
        <v>791</v>
      </c>
      <c r="D1311" s="27" t="s">
        <v>571</v>
      </c>
      <c r="E1311" s="2" t="s">
        <v>19</v>
      </c>
      <c r="F1311" s="2" t="s">
        <v>36</v>
      </c>
    </row>
    <row r="1312" spans="1:6" ht="78.75" x14ac:dyDescent="0.25">
      <c r="A1312" s="34">
        <f>+'Key Dates'!$B$7-14</f>
        <v>45503</v>
      </c>
      <c r="B1312" s="34">
        <f>+'Key Dates'!$B$7-14</f>
        <v>45503</v>
      </c>
      <c r="C1312" s="44" t="s">
        <v>416</v>
      </c>
      <c r="D1312" s="27" t="s">
        <v>138</v>
      </c>
      <c r="E1312" s="2" t="s">
        <v>17</v>
      </c>
      <c r="F1312" s="2" t="s">
        <v>24</v>
      </c>
    </row>
    <row r="1313" spans="1:6" ht="78.75" x14ac:dyDescent="0.25">
      <c r="A1313" s="34">
        <f>+'Key Dates'!$B$7-14</f>
        <v>45503</v>
      </c>
      <c r="B1313" s="34">
        <f>+'Key Dates'!$B$7-14</f>
        <v>45503</v>
      </c>
      <c r="C1313" s="44" t="s">
        <v>416</v>
      </c>
      <c r="D1313" s="27" t="s">
        <v>138</v>
      </c>
      <c r="E1313" s="2" t="s">
        <v>18</v>
      </c>
      <c r="F1313" s="2" t="s">
        <v>24</v>
      </c>
    </row>
    <row r="1314" spans="1:6" ht="94.5" x14ac:dyDescent="0.25">
      <c r="A1314" s="34">
        <f>+'Key Dates'!$B$8-98</f>
        <v>45503</v>
      </c>
      <c r="B1314" s="34">
        <f>+'Key Dates'!$B$8-98</f>
        <v>45503</v>
      </c>
      <c r="C1314" s="44" t="s">
        <v>792</v>
      </c>
      <c r="D1314" s="27" t="s">
        <v>427</v>
      </c>
      <c r="E1314" s="2" t="s">
        <v>17</v>
      </c>
      <c r="F1314" s="2" t="s">
        <v>208</v>
      </c>
    </row>
    <row r="1315" spans="1:6" ht="94.5" x14ac:dyDescent="0.25">
      <c r="A1315" s="34">
        <f>+'Key Dates'!$B$8-98</f>
        <v>45503</v>
      </c>
      <c r="B1315" s="34">
        <f>+'Key Dates'!$B$8-98</f>
        <v>45503</v>
      </c>
      <c r="C1315" s="44" t="s">
        <v>792</v>
      </c>
      <c r="D1315" s="27" t="s">
        <v>427</v>
      </c>
      <c r="E1315" s="2" t="s">
        <v>55</v>
      </c>
      <c r="F1315" s="2" t="s">
        <v>208</v>
      </c>
    </row>
    <row r="1316" spans="1:6" ht="94.5" x14ac:dyDescent="0.25">
      <c r="A1316" s="34">
        <f>+'Key Dates'!$B$8-98</f>
        <v>45503</v>
      </c>
      <c r="B1316" s="34">
        <f>+'Key Dates'!$B$8-98</f>
        <v>45503</v>
      </c>
      <c r="C1316" s="44" t="s">
        <v>792</v>
      </c>
      <c r="D1316" s="27" t="s">
        <v>427</v>
      </c>
      <c r="E1316" s="2" t="s">
        <v>18</v>
      </c>
      <c r="F1316" s="2" t="s">
        <v>208</v>
      </c>
    </row>
    <row r="1317" spans="1:6" ht="94.5" x14ac:dyDescent="0.25">
      <c r="A1317" s="34">
        <f>+'Key Dates'!$B$8-98</f>
        <v>45503</v>
      </c>
      <c r="B1317" s="34">
        <f>+'Key Dates'!$B$8-98</f>
        <v>45503</v>
      </c>
      <c r="C1317" s="44" t="s">
        <v>792</v>
      </c>
      <c r="D1317" s="27" t="s">
        <v>427</v>
      </c>
      <c r="E1317" s="2" t="s">
        <v>900</v>
      </c>
      <c r="F1317" s="2" t="s">
        <v>208</v>
      </c>
    </row>
    <row r="1318" spans="1:6" ht="94.5" x14ac:dyDescent="0.25">
      <c r="A1318" s="34">
        <f>+'Key Dates'!$B$8-98</f>
        <v>45503</v>
      </c>
      <c r="B1318" s="34">
        <f>+'Key Dates'!$B$8-98</f>
        <v>45503</v>
      </c>
      <c r="C1318" s="44" t="s">
        <v>792</v>
      </c>
      <c r="D1318" s="27" t="s">
        <v>427</v>
      </c>
      <c r="E1318" s="2" t="s">
        <v>19</v>
      </c>
      <c r="F1318" s="2" t="s">
        <v>208</v>
      </c>
    </row>
    <row r="1319" spans="1:6" ht="94.5" x14ac:dyDescent="0.25">
      <c r="A1319" s="34">
        <f>+'Key Dates'!$B$8-98</f>
        <v>45503</v>
      </c>
      <c r="B1319" s="34">
        <f>+'Key Dates'!$B$8-98</f>
        <v>45503</v>
      </c>
      <c r="C1319" s="44" t="s">
        <v>792</v>
      </c>
      <c r="D1319" s="27" t="s">
        <v>427</v>
      </c>
      <c r="E1319" s="2" t="s">
        <v>20</v>
      </c>
      <c r="F1319" s="2" t="s">
        <v>208</v>
      </c>
    </row>
    <row r="1320" spans="1:6" ht="94.5" x14ac:dyDescent="0.25">
      <c r="A1320" s="34">
        <f>+'Key Dates'!$B$8-98</f>
        <v>45503</v>
      </c>
      <c r="B1320" s="34">
        <f>+'Key Dates'!$B$8-98</f>
        <v>45503</v>
      </c>
      <c r="C1320" s="44" t="s">
        <v>792</v>
      </c>
      <c r="D1320" s="27" t="s">
        <v>427</v>
      </c>
      <c r="E1320" s="2" t="s">
        <v>30</v>
      </c>
      <c r="F1320" s="2" t="s">
        <v>208</v>
      </c>
    </row>
    <row r="1321" spans="1:6" ht="94.5" x14ac:dyDescent="0.25">
      <c r="A1321" s="34">
        <f>+'Key Dates'!$B$8-98</f>
        <v>45503</v>
      </c>
      <c r="B1321" s="34">
        <f>+'Key Dates'!$B$8-98</f>
        <v>45503</v>
      </c>
      <c r="C1321" s="44" t="s">
        <v>792</v>
      </c>
      <c r="D1321" s="27" t="s">
        <v>427</v>
      </c>
      <c r="E1321" s="2" t="s">
        <v>21</v>
      </c>
      <c r="F1321" s="2" t="s">
        <v>208</v>
      </c>
    </row>
    <row r="1322" spans="1:6" ht="94.5" x14ac:dyDescent="0.25">
      <c r="A1322" s="34">
        <f>+'Key Dates'!$B$8-98</f>
        <v>45503</v>
      </c>
      <c r="B1322" s="34">
        <f>+'Key Dates'!$B$8-98</f>
        <v>45503</v>
      </c>
      <c r="C1322" s="44" t="s">
        <v>792</v>
      </c>
      <c r="D1322" s="27" t="s">
        <v>427</v>
      </c>
      <c r="E1322" s="2" t="s">
        <v>22</v>
      </c>
      <c r="F1322" s="2" t="s">
        <v>208</v>
      </c>
    </row>
    <row r="1323" spans="1:6" ht="94.5" x14ac:dyDescent="0.25">
      <c r="A1323" s="34">
        <f>+'Key Dates'!$B$8-98</f>
        <v>45503</v>
      </c>
      <c r="B1323" s="34">
        <f>+'Key Dates'!$B$8-98</f>
        <v>45503</v>
      </c>
      <c r="C1323" s="44" t="s">
        <v>792</v>
      </c>
      <c r="D1323" s="27" t="s">
        <v>427</v>
      </c>
      <c r="E1323" s="2" t="s">
        <v>23</v>
      </c>
      <c r="F1323" s="2" t="s">
        <v>208</v>
      </c>
    </row>
    <row r="1324" spans="1:6" ht="94.5" x14ac:dyDescent="0.25">
      <c r="A1324" s="34">
        <f>+'Key Dates'!$B$8-98</f>
        <v>45503</v>
      </c>
      <c r="B1324" s="34">
        <f>+'Key Dates'!$B$8-98</f>
        <v>45503</v>
      </c>
      <c r="C1324" s="44" t="s">
        <v>792</v>
      </c>
      <c r="D1324" s="27" t="s">
        <v>427</v>
      </c>
      <c r="E1324" s="2" t="s">
        <v>52</v>
      </c>
      <c r="F1324" s="2" t="s">
        <v>208</v>
      </c>
    </row>
    <row r="1325" spans="1:6" ht="110.25" x14ac:dyDescent="0.25">
      <c r="A1325" s="34">
        <f>+'Key Dates'!$B$8-98</f>
        <v>45503</v>
      </c>
      <c r="B1325" s="34">
        <f>+'Key Dates'!$B$8-84</f>
        <v>45517</v>
      </c>
      <c r="C1325" s="44" t="s">
        <v>793</v>
      </c>
      <c r="D1325" s="27" t="s">
        <v>140</v>
      </c>
      <c r="E1325" s="2" t="s">
        <v>17</v>
      </c>
      <c r="F1325" s="2" t="s">
        <v>26</v>
      </c>
    </row>
    <row r="1326" spans="1:6" ht="110.25" x14ac:dyDescent="0.25">
      <c r="A1326" s="34">
        <f>+'Key Dates'!$B$8-98</f>
        <v>45503</v>
      </c>
      <c r="B1326" s="34">
        <f>+'Key Dates'!$B$8-84</f>
        <v>45517</v>
      </c>
      <c r="C1326" s="44" t="s">
        <v>793</v>
      </c>
      <c r="D1326" s="27" t="s">
        <v>140</v>
      </c>
      <c r="E1326" s="2" t="s">
        <v>27</v>
      </c>
      <c r="F1326" s="2" t="s">
        <v>26</v>
      </c>
    </row>
    <row r="1327" spans="1:6" ht="110.25" x14ac:dyDescent="0.25">
      <c r="A1327" s="34">
        <f>+'Key Dates'!$B$8-98</f>
        <v>45503</v>
      </c>
      <c r="B1327" s="34">
        <f>+'Key Dates'!$B$8-84</f>
        <v>45517</v>
      </c>
      <c r="C1327" s="44" t="s">
        <v>793</v>
      </c>
      <c r="D1327" s="27" t="s">
        <v>140</v>
      </c>
      <c r="E1327" s="2" t="s">
        <v>55</v>
      </c>
      <c r="F1327" s="2" t="s">
        <v>26</v>
      </c>
    </row>
    <row r="1328" spans="1:6" ht="110.25" x14ac:dyDescent="0.25">
      <c r="A1328" s="34">
        <f>+'Key Dates'!$B$8-98</f>
        <v>45503</v>
      </c>
      <c r="B1328" s="34">
        <f>+'Key Dates'!$B$8-84</f>
        <v>45517</v>
      </c>
      <c r="C1328" s="44" t="s">
        <v>793</v>
      </c>
      <c r="D1328" s="27" t="s">
        <v>140</v>
      </c>
      <c r="E1328" s="2" t="s">
        <v>18</v>
      </c>
      <c r="F1328" s="2" t="s">
        <v>26</v>
      </c>
    </row>
    <row r="1329" spans="1:6" ht="110.25" x14ac:dyDescent="0.25">
      <c r="A1329" s="34">
        <f>+'Key Dates'!$B$8-98</f>
        <v>45503</v>
      </c>
      <c r="B1329" s="34">
        <f>+'Key Dates'!$B$8-84</f>
        <v>45517</v>
      </c>
      <c r="C1329" s="44" t="s">
        <v>793</v>
      </c>
      <c r="D1329" s="27" t="s">
        <v>140</v>
      </c>
      <c r="E1329" s="2" t="s">
        <v>20</v>
      </c>
      <c r="F1329" s="2" t="s">
        <v>26</v>
      </c>
    </row>
    <row r="1330" spans="1:6" ht="110.25" x14ac:dyDescent="0.25">
      <c r="A1330" s="34">
        <f>+'Key Dates'!$B$8-98</f>
        <v>45503</v>
      </c>
      <c r="B1330" s="34">
        <f>+'Key Dates'!$B$8-84</f>
        <v>45517</v>
      </c>
      <c r="C1330" s="44" t="s">
        <v>793</v>
      </c>
      <c r="D1330" s="27" t="s">
        <v>140</v>
      </c>
      <c r="E1330" s="2" t="s">
        <v>21</v>
      </c>
      <c r="F1330" s="2" t="s">
        <v>26</v>
      </c>
    </row>
    <row r="1331" spans="1:6" ht="110.25" x14ac:dyDescent="0.25">
      <c r="A1331" s="34">
        <f>+'Key Dates'!$B$8-98</f>
        <v>45503</v>
      </c>
      <c r="B1331" s="34">
        <f>+'Key Dates'!$B$8-84</f>
        <v>45517</v>
      </c>
      <c r="C1331" s="44" t="s">
        <v>793</v>
      </c>
      <c r="D1331" s="27" t="s">
        <v>140</v>
      </c>
      <c r="E1331" s="2" t="s">
        <v>23</v>
      </c>
      <c r="F1331" s="2" t="s">
        <v>26</v>
      </c>
    </row>
    <row r="1332" spans="1:6" ht="110.25" x14ac:dyDescent="0.25">
      <c r="A1332" s="34">
        <f>+'Key Dates'!$B$8-98</f>
        <v>45503</v>
      </c>
      <c r="B1332" s="34">
        <f>+'Key Dates'!$B$8-84</f>
        <v>45517</v>
      </c>
      <c r="C1332" s="44" t="s">
        <v>635</v>
      </c>
      <c r="D1332" s="27" t="s">
        <v>565</v>
      </c>
      <c r="E1332" s="2" t="s">
        <v>17</v>
      </c>
      <c r="F1332" s="2" t="s">
        <v>26</v>
      </c>
    </row>
    <row r="1333" spans="1:6" ht="110.25" x14ac:dyDescent="0.25">
      <c r="A1333" s="34">
        <f>+'Key Dates'!$B$8-98</f>
        <v>45503</v>
      </c>
      <c r="B1333" s="34">
        <f>+'Key Dates'!$B$8-84</f>
        <v>45517</v>
      </c>
      <c r="C1333" s="44" t="s">
        <v>635</v>
      </c>
      <c r="D1333" s="27" t="s">
        <v>565</v>
      </c>
      <c r="E1333" s="2" t="s">
        <v>27</v>
      </c>
      <c r="F1333" s="2" t="s">
        <v>26</v>
      </c>
    </row>
    <row r="1334" spans="1:6" ht="110.25" x14ac:dyDescent="0.25">
      <c r="A1334" s="34">
        <f>+'Key Dates'!$B$8-98</f>
        <v>45503</v>
      </c>
      <c r="B1334" s="34">
        <f>+'Key Dates'!$B$8-84</f>
        <v>45517</v>
      </c>
      <c r="C1334" s="44" t="s">
        <v>635</v>
      </c>
      <c r="D1334" s="27" t="s">
        <v>565</v>
      </c>
      <c r="E1334" s="2" t="s">
        <v>18</v>
      </c>
      <c r="F1334" s="2" t="s">
        <v>26</v>
      </c>
    </row>
    <row r="1335" spans="1:6" ht="110.25" x14ac:dyDescent="0.25">
      <c r="A1335" s="34">
        <f>+'Key Dates'!$B$8-98</f>
        <v>45503</v>
      </c>
      <c r="B1335" s="34">
        <f>+'Key Dates'!$B$8-84</f>
        <v>45517</v>
      </c>
      <c r="C1335" s="44" t="s">
        <v>635</v>
      </c>
      <c r="D1335" s="27" t="s">
        <v>565</v>
      </c>
      <c r="E1335" s="2" t="s">
        <v>20</v>
      </c>
      <c r="F1335" s="2" t="s">
        <v>26</v>
      </c>
    </row>
    <row r="1336" spans="1:6" ht="141.75" x14ac:dyDescent="0.25">
      <c r="A1336" s="34">
        <f>+'Key Dates'!$B$8-98</f>
        <v>45503</v>
      </c>
      <c r="B1336" s="34">
        <f>+'Key Dates'!$B$8-84</f>
        <v>45517</v>
      </c>
      <c r="C1336" s="44" t="s">
        <v>794</v>
      </c>
      <c r="D1336" s="27" t="s">
        <v>141</v>
      </c>
      <c r="E1336" s="2" t="s">
        <v>17</v>
      </c>
      <c r="F1336" s="2" t="s">
        <v>26</v>
      </c>
    </row>
    <row r="1337" spans="1:6" ht="141.75" x14ac:dyDescent="0.25">
      <c r="A1337" s="34">
        <f>+'Key Dates'!$B$8-98</f>
        <v>45503</v>
      </c>
      <c r="B1337" s="34">
        <f>+'Key Dates'!$B$8-84</f>
        <v>45517</v>
      </c>
      <c r="C1337" s="44" t="s">
        <v>794</v>
      </c>
      <c r="D1337" s="27" t="s">
        <v>141</v>
      </c>
      <c r="E1337" s="2" t="s">
        <v>18</v>
      </c>
      <c r="F1337" s="2" t="s">
        <v>26</v>
      </c>
    </row>
    <row r="1338" spans="1:6" ht="141.75" x14ac:dyDescent="0.25">
      <c r="A1338" s="34">
        <f>+'Key Dates'!$B$8-98</f>
        <v>45503</v>
      </c>
      <c r="B1338" s="34">
        <f>+'Key Dates'!$B$8-84</f>
        <v>45517</v>
      </c>
      <c r="C1338" s="44" t="s">
        <v>794</v>
      </c>
      <c r="D1338" s="27" t="s">
        <v>141</v>
      </c>
      <c r="E1338" s="2" t="s">
        <v>19</v>
      </c>
      <c r="F1338" s="2" t="s">
        <v>26</v>
      </c>
    </row>
    <row r="1339" spans="1:6" ht="141.75" x14ac:dyDescent="0.25">
      <c r="A1339" s="34">
        <f>+'Key Dates'!$B$8-98</f>
        <v>45503</v>
      </c>
      <c r="B1339" s="34">
        <f>+'Key Dates'!$B$8-84</f>
        <v>45517</v>
      </c>
      <c r="C1339" s="44" t="s">
        <v>794</v>
      </c>
      <c r="D1339" s="27" t="s">
        <v>141</v>
      </c>
      <c r="E1339" s="2" t="s">
        <v>20</v>
      </c>
      <c r="F1339" s="2" t="s">
        <v>26</v>
      </c>
    </row>
    <row r="1340" spans="1:6" ht="141.75" x14ac:dyDescent="0.25">
      <c r="A1340" s="34">
        <f>+'Key Dates'!$B$8-98</f>
        <v>45503</v>
      </c>
      <c r="B1340" s="34">
        <f>+'Key Dates'!$B$8-84</f>
        <v>45517</v>
      </c>
      <c r="C1340" s="44" t="s">
        <v>794</v>
      </c>
      <c r="D1340" s="27" t="s">
        <v>141</v>
      </c>
      <c r="E1340" s="2" t="s">
        <v>30</v>
      </c>
      <c r="F1340" s="2" t="s">
        <v>26</v>
      </c>
    </row>
    <row r="1341" spans="1:6" ht="141.75" x14ac:dyDescent="0.25">
      <c r="A1341" s="34">
        <f>+'Key Dates'!$B$8-98</f>
        <v>45503</v>
      </c>
      <c r="B1341" s="34">
        <f>+'Key Dates'!$B$8-84</f>
        <v>45517</v>
      </c>
      <c r="C1341" s="44" t="s">
        <v>794</v>
      </c>
      <c r="D1341" s="27" t="s">
        <v>141</v>
      </c>
      <c r="E1341" s="2" t="s">
        <v>21</v>
      </c>
      <c r="F1341" s="2" t="s">
        <v>26</v>
      </c>
    </row>
    <row r="1342" spans="1:6" ht="141.75" x14ac:dyDescent="0.25">
      <c r="A1342" s="34">
        <f>+'Key Dates'!$B$8-98</f>
        <v>45503</v>
      </c>
      <c r="B1342" s="34">
        <f>+'Key Dates'!$B$8-84</f>
        <v>45517</v>
      </c>
      <c r="C1342" s="44" t="s">
        <v>794</v>
      </c>
      <c r="D1342" s="27" t="s">
        <v>141</v>
      </c>
      <c r="E1342" s="2" t="s">
        <v>52</v>
      </c>
      <c r="F1342" s="2" t="s">
        <v>26</v>
      </c>
    </row>
    <row r="1343" spans="1:6" ht="94.5" x14ac:dyDescent="0.25">
      <c r="A1343" s="34">
        <f>+'Key Dates'!$B$8-98</f>
        <v>45503</v>
      </c>
      <c r="B1343" s="34">
        <f>+'Key Dates'!$B$8-70</f>
        <v>45531</v>
      </c>
      <c r="C1343" s="44" t="s">
        <v>630</v>
      </c>
      <c r="D1343" s="27" t="s">
        <v>566</v>
      </c>
      <c r="E1343" s="2" t="s">
        <v>17</v>
      </c>
      <c r="F1343" s="2" t="s">
        <v>26</v>
      </c>
    </row>
    <row r="1344" spans="1:6" ht="94.5" x14ac:dyDescent="0.25">
      <c r="A1344" s="34">
        <f>+'Key Dates'!$B$8-98</f>
        <v>45503</v>
      </c>
      <c r="B1344" s="34">
        <f>+'Key Dates'!$B$8-70</f>
        <v>45531</v>
      </c>
      <c r="C1344" s="44" t="s">
        <v>630</v>
      </c>
      <c r="D1344" s="27" t="s">
        <v>566</v>
      </c>
      <c r="E1344" s="2" t="s">
        <v>27</v>
      </c>
      <c r="F1344" s="2" t="s">
        <v>26</v>
      </c>
    </row>
    <row r="1345" spans="1:6" ht="94.5" x14ac:dyDescent="0.25">
      <c r="A1345" s="34">
        <f>+'Key Dates'!$B$8-98</f>
        <v>45503</v>
      </c>
      <c r="B1345" s="34">
        <f>+'Key Dates'!$B$8-70</f>
        <v>45531</v>
      </c>
      <c r="C1345" s="44" t="s">
        <v>630</v>
      </c>
      <c r="D1345" s="27" t="s">
        <v>566</v>
      </c>
      <c r="E1345" s="2" t="s">
        <v>18</v>
      </c>
      <c r="F1345" s="2" t="s">
        <v>26</v>
      </c>
    </row>
    <row r="1346" spans="1:6" ht="94.5" x14ac:dyDescent="0.25">
      <c r="A1346" s="34">
        <f>+'Key Dates'!$B$8-98</f>
        <v>45503</v>
      </c>
      <c r="B1346" s="34">
        <f>+'Key Dates'!$B$8-70</f>
        <v>45531</v>
      </c>
      <c r="C1346" s="44" t="s">
        <v>630</v>
      </c>
      <c r="D1346" s="27" t="s">
        <v>566</v>
      </c>
      <c r="E1346" s="2" t="s">
        <v>20</v>
      </c>
      <c r="F1346" s="2" t="s">
        <v>26</v>
      </c>
    </row>
    <row r="1347" spans="1:6" ht="47.25" x14ac:dyDescent="0.25">
      <c r="A1347" s="34">
        <f>+'Key Dates'!$B$8-98</f>
        <v>45503</v>
      </c>
      <c r="B1347" s="34">
        <f>+'Key Dates'!$B$8+14</f>
        <v>45615</v>
      </c>
      <c r="C1347" s="44" t="s">
        <v>795</v>
      </c>
      <c r="D1347" s="27" t="s">
        <v>62</v>
      </c>
      <c r="E1347" s="2" t="s">
        <v>17</v>
      </c>
      <c r="F1347" s="2" t="s">
        <v>26</v>
      </c>
    </row>
    <row r="1348" spans="1:6" ht="47.25" x14ac:dyDescent="0.25">
      <c r="A1348" s="34">
        <f>+'Key Dates'!$B$8-98</f>
        <v>45503</v>
      </c>
      <c r="B1348" s="34">
        <f>+'Key Dates'!$B$8+14</f>
        <v>45615</v>
      </c>
      <c r="C1348" s="44" t="s">
        <v>795</v>
      </c>
      <c r="D1348" s="27" t="s">
        <v>62</v>
      </c>
      <c r="E1348" s="2" t="s">
        <v>18</v>
      </c>
      <c r="F1348" s="2" t="s">
        <v>26</v>
      </c>
    </row>
    <row r="1349" spans="1:6" ht="47.25" x14ac:dyDescent="0.25">
      <c r="A1349" s="34">
        <f>+'Key Dates'!$B$8-98</f>
        <v>45503</v>
      </c>
      <c r="B1349" s="34">
        <f>+'Key Dates'!$B$8+14</f>
        <v>45615</v>
      </c>
      <c r="C1349" s="44" t="s">
        <v>795</v>
      </c>
      <c r="D1349" s="27" t="s">
        <v>62</v>
      </c>
      <c r="E1349" s="2" t="s">
        <v>20</v>
      </c>
      <c r="F1349" s="2" t="s">
        <v>26</v>
      </c>
    </row>
    <row r="1350" spans="1:6" ht="47.25" x14ac:dyDescent="0.25">
      <c r="A1350" s="34">
        <f>+'Key Dates'!$B$8-98</f>
        <v>45503</v>
      </c>
      <c r="B1350" s="34">
        <f>+'Key Dates'!$B$8+14</f>
        <v>45615</v>
      </c>
      <c r="C1350" s="44" t="s">
        <v>795</v>
      </c>
      <c r="D1350" s="27" t="s">
        <v>62</v>
      </c>
      <c r="E1350" s="2" t="s">
        <v>21</v>
      </c>
      <c r="F1350" s="2" t="s">
        <v>26</v>
      </c>
    </row>
    <row r="1351" spans="1:6" ht="51" x14ac:dyDescent="0.25">
      <c r="A1351" s="34">
        <f>+'Key Dates'!$B$8-98</f>
        <v>45503</v>
      </c>
      <c r="B1351" s="34">
        <f>+'Key Dates'!$B$8+14</f>
        <v>45615</v>
      </c>
      <c r="C1351" s="44" t="s">
        <v>795</v>
      </c>
      <c r="D1351" s="27" t="s">
        <v>62</v>
      </c>
      <c r="E1351" s="2" t="s">
        <v>23</v>
      </c>
      <c r="F1351" s="2" t="s">
        <v>26</v>
      </c>
    </row>
    <row r="1352" spans="1:6" ht="47.25" x14ac:dyDescent="0.25">
      <c r="A1352" s="34">
        <f>+'Key Dates'!$B$8-98</f>
        <v>45503</v>
      </c>
      <c r="B1352" s="34">
        <f>+'Key Dates'!$B$8+14</f>
        <v>45615</v>
      </c>
      <c r="C1352" s="44" t="s">
        <v>795</v>
      </c>
      <c r="D1352" s="27" t="s">
        <v>62</v>
      </c>
      <c r="E1352" s="2" t="s">
        <v>52</v>
      </c>
      <c r="F1352" s="2" t="s">
        <v>26</v>
      </c>
    </row>
    <row r="1353" spans="1:6" ht="126" x14ac:dyDescent="0.25">
      <c r="A1353" s="34">
        <f>+'Key Dates'!$B$8-98</f>
        <v>45503</v>
      </c>
      <c r="B1353" s="34">
        <f>+'Key Dates'!$B$8+30</f>
        <v>45631</v>
      </c>
      <c r="C1353" s="44" t="s">
        <v>631</v>
      </c>
      <c r="D1353" s="27" t="s">
        <v>42</v>
      </c>
      <c r="E1353" s="2" t="s">
        <v>17</v>
      </c>
      <c r="F1353" s="2" t="s">
        <v>26</v>
      </c>
    </row>
    <row r="1354" spans="1:6" ht="126" x14ac:dyDescent="0.25">
      <c r="A1354" s="34">
        <f>+'Key Dates'!$B$8-98</f>
        <v>45503</v>
      </c>
      <c r="B1354" s="34">
        <f>+'Key Dates'!$B$8+30</f>
        <v>45631</v>
      </c>
      <c r="C1354" s="44" t="s">
        <v>631</v>
      </c>
      <c r="D1354" s="27" t="s">
        <v>42</v>
      </c>
      <c r="E1354" s="2" t="s">
        <v>27</v>
      </c>
      <c r="F1354" s="2" t="s">
        <v>26</v>
      </c>
    </row>
    <row r="1355" spans="1:6" ht="126" x14ac:dyDescent="0.25">
      <c r="A1355" s="34">
        <f>+'Key Dates'!$B$8-98</f>
        <v>45503</v>
      </c>
      <c r="B1355" s="34">
        <f>+'Key Dates'!$B$8+30</f>
        <v>45631</v>
      </c>
      <c r="C1355" s="44" t="s">
        <v>631</v>
      </c>
      <c r="D1355" s="27" t="s">
        <v>42</v>
      </c>
      <c r="E1355" s="2" t="s">
        <v>18</v>
      </c>
      <c r="F1355" s="2" t="s">
        <v>26</v>
      </c>
    </row>
    <row r="1356" spans="1:6" ht="126" x14ac:dyDescent="0.25">
      <c r="A1356" s="34">
        <f>+'Key Dates'!$B$8-98</f>
        <v>45503</v>
      </c>
      <c r="B1356" s="34">
        <f>+'Key Dates'!$B$8+30</f>
        <v>45631</v>
      </c>
      <c r="C1356" s="44" t="s">
        <v>631</v>
      </c>
      <c r="D1356" s="27" t="s">
        <v>42</v>
      </c>
      <c r="E1356" s="2" t="s">
        <v>20</v>
      </c>
      <c r="F1356" s="2" t="s">
        <v>26</v>
      </c>
    </row>
    <row r="1357" spans="1:6" ht="126" x14ac:dyDescent="0.25">
      <c r="A1357" s="34">
        <f>+'Key Dates'!$B$8-98</f>
        <v>45503</v>
      </c>
      <c r="B1357" s="34">
        <f>+'Key Dates'!$B$8+30</f>
        <v>45631</v>
      </c>
      <c r="C1357" s="44" t="s">
        <v>631</v>
      </c>
      <c r="D1357" s="27" t="s">
        <v>42</v>
      </c>
      <c r="E1357" s="2" t="s">
        <v>21</v>
      </c>
      <c r="F1357" s="2" t="s">
        <v>26</v>
      </c>
    </row>
    <row r="1358" spans="1:6" ht="126" x14ac:dyDescent="0.25">
      <c r="A1358" s="34">
        <f>+'Key Dates'!$B$8-98</f>
        <v>45503</v>
      </c>
      <c r="B1358" s="34">
        <f>+'Key Dates'!$B$8+30</f>
        <v>45631</v>
      </c>
      <c r="C1358" s="44" t="s">
        <v>631</v>
      </c>
      <c r="D1358" s="27" t="s">
        <v>42</v>
      </c>
      <c r="E1358" s="2" t="s">
        <v>23</v>
      </c>
      <c r="F1358" s="2" t="s">
        <v>26</v>
      </c>
    </row>
    <row r="1359" spans="1:6" ht="126" x14ac:dyDescent="0.25">
      <c r="A1359" s="34">
        <f>+'Key Dates'!$B$8-98</f>
        <v>45503</v>
      </c>
      <c r="B1359" s="34">
        <f>+'Key Dates'!$B$8+30</f>
        <v>45631</v>
      </c>
      <c r="C1359" s="44" t="s">
        <v>631</v>
      </c>
      <c r="D1359" s="27" t="s">
        <v>42</v>
      </c>
      <c r="E1359" s="2" t="s">
        <v>52</v>
      </c>
      <c r="F1359" s="2" t="s">
        <v>26</v>
      </c>
    </row>
    <row r="1360" spans="1:6" ht="78.75" x14ac:dyDescent="0.25">
      <c r="A1360" s="34">
        <f>+'Key Dates'!$B$7-11</f>
        <v>45506</v>
      </c>
      <c r="B1360" s="34">
        <f>+'Key Dates'!$B$7-11</f>
        <v>45506</v>
      </c>
      <c r="C1360" s="44" t="s">
        <v>796</v>
      </c>
      <c r="D1360" s="27" t="s">
        <v>137</v>
      </c>
      <c r="E1360" s="2" t="s">
        <v>17</v>
      </c>
      <c r="F1360" s="2" t="s">
        <v>36</v>
      </c>
    </row>
    <row r="1361" spans="1:6" ht="78.75" x14ac:dyDescent="0.25">
      <c r="A1361" s="34">
        <f>+'Key Dates'!$B$7-11</f>
        <v>45506</v>
      </c>
      <c r="B1361" s="34">
        <f>+'Key Dates'!$B$7-11</f>
        <v>45506</v>
      </c>
      <c r="C1361" s="44" t="s">
        <v>796</v>
      </c>
      <c r="D1361" s="27" t="s">
        <v>137</v>
      </c>
      <c r="E1361" s="2" t="s">
        <v>18</v>
      </c>
      <c r="F1361" s="2" t="s">
        <v>36</v>
      </c>
    </row>
    <row r="1362" spans="1:6" ht="78.75" x14ac:dyDescent="0.25">
      <c r="A1362" s="34">
        <f>+'Key Dates'!$B$7-11</f>
        <v>45506</v>
      </c>
      <c r="B1362" s="34">
        <f>+'Key Dates'!$B$7-11</f>
        <v>45506</v>
      </c>
      <c r="C1362" s="44" t="s">
        <v>796</v>
      </c>
      <c r="D1362" s="27" t="s">
        <v>137</v>
      </c>
      <c r="E1362" s="2" t="s">
        <v>19</v>
      </c>
      <c r="F1362" s="2" t="s">
        <v>36</v>
      </c>
    </row>
    <row r="1363" spans="1:6" ht="78.75" x14ac:dyDescent="0.25">
      <c r="A1363" s="34">
        <f>+'Key Dates'!$B$7-11</f>
        <v>45506</v>
      </c>
      <c r="B1363" s="34">
        <f>+'Key Dates'!$B$7-11</f>
        <v>45506</v>
      </c>
      <c r="C1363" s="44" t="s">
        <v>796</v>
      </c>
      <c r="D1363" s="27" t="s">
        <v>137</v>
      </c>
      <c r="E1363" s="2" t="s">
        <v>22</v>
      </c>
      <c r="F1363" s="2" t="s">
        <v>36</v>
      </c>
    </row>
    <row r="1364" spans="1:6" ht="63" x14ac:dyDescent="0.25">
      <c r="A1364" s="34">
        <f>+'Key Dates'!$B$7-11</f>
        <v>45506</v>
      </c>
      <c r="B1364" s="34">
        <f>+'Key Dates'!$B$7-11</f>
        <v>45506</v>
      </c>
      <c r="C1364" s="44" t="s">
        <v>359</v>
      </c>
      <c r="D1364" s="27" t="s">
        <v>80</v>
      </c>
      <c r="E1364" s="2" t="s">
        <v>17</v>
      </c>
      <c r="F1364" s="2" t="s">
        <v>68</v>
      </c>
    </row>
    <row r="1365" spans="1:6" ht="63" x14ac:dyDescent="0.25">
      <c r="A1365" s="34">
        <f>+'Key Dates'!$B$7-11</f>
        <v>45506</v>
      </c>
      <c r="B1365" s="34">
        <f>+'Key Dates'!$B$7-11</f>
        <v>45506</v>
      </c>
      <c r="C1365" s="44" t="s">
        <v>359</v>
      </c>
      <c r="D1365" s="27" t="s">
        <v>80</v>
      </c>
      <c r="E1365" s="2" t="s">
        <v>18</v>
      </c>
      <c r="F1365" s="2" t="s">
        <v>68</v>
      </c>
    </row>
    <row r="1366" spans="1:6" ht="63" x14ac:dyDescent="0.25">
      <c r="A1366" s="34">
        <f>+'Key Dates'!$B$7-11</f>
        <v>45506</v>
      </c>
      <c r="B1366" s="34">
        <f>+'Key Dates'!$B$7-11</f>
        <v>45506</v>
      </c>
      <c r="C1366" s="44" t="s">
        <v>359</v>
      </c>
      <c r="D1366" s="27" t="s">
        <v>80</v>
      </c>
      <c r="E1366" s="2" t="s">
        <v>19</v>
      </c>
      <c r="F1366" s="2" t="s">
        <v>68</v>
      </c>
    </row>
    <row r="1367" spans="1:6" ht="63" x14ac:dyDescent="0.25">
      <c r="A1367" s="34">
        <f>+'Key Dates'!$B$7-11</f>
        <v>45506</v>
      </c>
      <c r="B1367" s="34">
        <f>+'Key Dates'!$B$7-11</f>
        <v>45506</v>
      </c>
      <c r="C1367" s="44" t="s">
        <v>359</v>
      </c>
      <c r="D1367" s="27" t="s">
        <v>80</v>
      </c>
      <c r="E1367" s="2" t="s">
        <v>20</v>
      </c>
      <c r="F1367" s="2" t="s">
        <v>68</v>
      </c>
    </row>
    <row r="1368" spans="1:6" ht="63" x14ac:dyDescent="0.25">
      <c r="A1368" s="34">
        <f>+'Key Dates'!$B$7-11</f>
        <v>45506</v>
      </c>
      <c r="B1368" s="34">
        <f>+'Key Dates'!$B$7-11</f>
        <v>45506</v>
      </c>
      <c r="C1368" s="44" t="s">
        <v>359</v>
      </c>
      <c r="D1368" s="27" t="s">
        <v>80</v>
      </c>
      <c r="E1368" s="2" t="s">
        <v>30</v>
      </c>
      <c r="F1368" s="2" t="s">
        <v>68</v>
      </c>
    </row>
    <row r="1369" spans="1:6" ht="63" x14ac:dyDescent="0.25">
      <c r="A1369" s="34">
        <f>+'Key Dates'!$B$7-11</f>
        <v>45506</v>
      </c>
      <c r="B1369" s="34">
        <f>+'Key Dates'!$B$7-11</f>
        <v>45506</v>
      </c>
      <c r="C1369" s="44" t="s">
        <v>359</v>
      </c>
      <c r="D1369" s="27" t="s">
        <v>80</v>
      </c>
      <c r="E1369" s="2" t="s">
        <v>21</v>
      </c>
      <c r="F1369" s="2" t="s">
        <v>68</v>
      </c>
    </row>
    <row r="1370" spans="1:6" ht="31.5" x14ac:dyDescent="0.25">
      <c r="A1370" s="34">
        <f>+'Key Dates'!$B$7-11</f>
        <v>45506</v>
      </c>
      <c r="B1370" s="34">
        <f>+'Key Dates'!$B$7-11</f>
        <v>45506</v>
      </c>
      <c r="C1370" s="44" t="s">
        <v>428</v>
      </c>
      <c r="D1370" s="27" t="s">
        <v>139</v>
      </c>
      <c r="E1370" s="2" t="s">
        <v>17</v>
      </c>
      <c r="F1370" s="2" t="s">
        <v>26</v>
      </c>
    </row>
    <row r="1371" spans="1:6" ht="31.5" x14ac:dyDescent="0.25">
      <c r="A1371" s="34">
        <f>+'Key Dates'!$B$7-11</f>
        <v>45506</v>
      </c>
      <c r="B1371" s="34">
        <f>+'Key Dates'!$B$7-11</f>
        <v>45506</v>
      </c>
      <c r="C1371" s="44" t="s">
        <v>428</v>
      </c>
      <c r="D1371" s="27" t="s">
        <v>139</v>
      </c>
      <c r="E1371" s="2" t="s">
        <v>27</v>
      </c>
      <c r="F1371" s="2" t="s">
        <v>26</v>
      </c>
    </row>
    <row r="1372" spans="1:6" ht="31.5" x14ac:dyDescent="0.25">
      <c r="A1372" s="34">
        <f>+'Key Dates'!$B$7-11</f>
        <v>45506</v>
      </c>
      <c r="B1372" s="34">
        <f>+'Key Dates'!$B$7-11</f>
        <v>45506</v>
      </c>
      <c r="C1372" s="44" t="s">
        <v>428</v>
      </c>
      <c r="D1372" s="27" t="s">
        <v>139</v>
      </c>
      <c r="E1372" s="2" t="s">
        <v>55</v>
      </c>
      <c r="F1372" s="2" t="s">
        <v>26</v>
      </c>
    </row>
    <row r="1373" spans="1:6" ht="31.5" x14ac:dyDescent="0.25">
      <c r="A1373" s="34">
        <f>+'Key Dates'!$B$7-11</f>
        <v>45506</v>
      </c>
      <c r="B1373" s="34">
        <f>+'Key Dates'!$B$7-11</f>
        <v>45506</v>
      </c>
      <c r="C1373" s="44" t="s">
        <v>428</v>
      </c>
      <c r="D1373" s="27" t="s">
        <v>139</v>
      </c>
      <c r="E1373" s="2" t="s">
        <v>18</v>
      </c>
      <c r="F1373" s="2" t="s">
        <v>26</v>
      </c>
    </row>
    <row r="1374" spans="1:6" ht="51" x14ac:dyDescent="0.25">
      <c r="A1374" s="34">
        <f>+'Key Dates'!$B$7-11</f>
        <v>45506</v>
      </c>
      <c r="B1374" s="34">
        <f>+'Key Dates'!$B$7-11</f>
        <v>45506</v>
      </c>
      <c r="C1374" s="44" t="s">
        <v>428</v>
      </c>
      <c r="D1374" s="27" t="s">
        <v>139</v>
      </c>
      <c r="E1374" s="2" t="s">
        <v>900</v>
      </c>
      <c r="F1374" s="2" t="s">
        <v>26</v>
      </c>
    </row>
    <row r="1375" spans="1:6" ht="31.5" x14ac:dyDescent="0.25">
      <c r="A1375" s="34">
        <f>+'Key Dates'!$B$7-11</f>
        <v>45506</v>
      </c>
      <c r="B1375" s="34">
        <f>+'Key Dates'!$B$7-11</f>
        <v>45506</v>
      </c>
      <c r="C1375" s="44" t="s">
        <v>428</v>
      </c>
      <c r="D1375" s="27" t="s">
        <v>139</v>
      </c>
      <c r="E1375" s="2" t="s">
        <v>19</v>
      </c>
      <c r="F1375" s="2" t="s">
        <v>26</v>
      </c>
    </row>
    <row r="1376" spans="1:6" ht="51" x14ac:dyDescent="0.25">
      <c r="A1376" s="34">
        <f>+'Key Dates'!$B$7-11</f>
        <v>45506</v>
      </c>
      <c r="B1376" s="34">
        <f>+'Key Dates'!$B$7-11</f>
        <v>45506</v>
      </c>
      <c r="C1376" s="44" t="s">
        <v>428</v>
      </c>
      <c r="D1376" s="27" t="s">
        <v>139</v>
      </c>
      <c r="E1376" s="2" t="s">
        <v>22</v>
      </c>
      <c r="F1376" s="2" t="s">
        <v>26</v>
      </c>
    </row>
    <row r="1377" spans="1:6" ht="63" x14ac:dyDescent="0.25">
      <c r="A1377" s="34">
        <f>+'Key Dates'!$B$7-10</f>
        <v>45507</v>
      </c>
      <c r="B1377" s="34">
        <f>+'Key Dates'!$B$7-10</f>
        <v>45507</v>
      </c>
      <c r="C1377" s="45" t="s">
        <v>797</v>
      </c>
      <c r="D1377" s="35" t="s">
        <v>80</v>
      </c>
      <c r="E1377" s="36" t="s">
        <v>17</v>
      </c>
      <c r="F1377" s="36" t="s">
        <v>68</v>
      </c>
    </row>
    <row r="1378" spans="1:6" ht="63" x14ac:dyDescent="0.25">
      <c r="A1378" s="34">
        <f>+'Key Dates'!$B$7-10</f>
        <v>45507</v>
      </c>
      <c r="B1378" s="34">
        <f>+'Key Dates'!$B$7-10</f>
        <v>45507</v>
      </c>
      <c r="C1378" s="45" t="s">
        <v>797</v>
      </c>
      <c r="D1378" s="35" t="s">
        <v>80</v>
      </c>
      <c r="E1378" s="36" t="s">
        <v>18</v>
      </c>
      <c r="F1378" s="36" t="s">
        <v>68</v>
      </c>
    </row>
    <row r="1379" spans="1:6" ht="63" x14ac:dyDescent="0.25">
      <c r="A1379" s="34">
        <f>+'Key Dates'!$B$7-10</f>
        <v>45507</v>
      </c>
      <c r="B1379" s="34">
        <f>+'Key Dates'!$B$7-10</f>
        <v>45507</v>
      </c>
      <c r="C1379" s="45" t="s">
        <v>797</v>
      </c>
      <c r="D1379" s="35" t="s">
        <v>80</v>
      </c>
      <c r="E1379" s="36" t="s">
        <v>19</v>
      </c>
      <c r="F1379" s="36" t="s">
        <v>68</v>
      </c>
    </row>
    <row r="1380" spans="1:6" ht="63" x14ac:dyDescent="0.25">
      <c r="A1380" s="34">
        <f>+'Key Dates'!$B$7-10</f>
        <v>45507</v>
      </c>
      <c r="B1380" s="34">
        <f>+'Key Dates'!$B$7-10</f>
        <v>45507</v>
      </c>
      <c r="C1380" s="45" t="s">
        <v>797</v>
      </c>
      <c r="D1380" s="35" t="s">
        <v>80</v>
      </c>
      <c r="E1380" s="36" t="s">
        <v>20</v>
      </c>
      <c r="F1380" s="36" t="s">
        <v>68</v>
      </c>
    </row>
    <row r="1381" spans="1:6" ht="63" x14ac:dyDescent="0.25">
      <c r="A1381" s="34">
        <f>+'Key Dates'!$B$7-10</f>
        <v>45507</v>
      </c>
      <c r="B1381" s="34">
        <f>+'Key Dates'!$B$7-10</f>
        <v>45507</v>
      </c>
      <c r="C1381" s="45" t="s">
        <v>797</v>
      </c>
      <c r="D1381" s="35" t="s">
        <v>80</v>
      </c>
      <c r="E1381" s="36" t="s">
        <v>30</v>
      </c>
      <c r="F1381" s="36" t="s">
        <v>68</v>
      </c>
    </row>
    <row r="1382" spans="1:6" ht="63" x14ac:dyDescent="0.25">
      <c r="A1382" s="34">
        <f>+'Key Dates'!$B$7-10</f>
        <v>45507</v>
      </c>
      <c r="B1382" s="34">
        <f>+'Key Dates'!$B$7-10</f>
        <v>45507</v>
      </c>
      <c r="C1382" s="45" t="s">
        <v>797</v>
      </c>
      <c r="D1382" s="35" t="s">
        <v>80</v>
      </c>
      <c r="E1382" s="36" t="s">
        <v>21</v>
      </c>
      <c r="F1382" s="36" t="s">
        <v>68</v>
      </c>
    </row>
    <row r="1383" spans="1:6" ht="47.25" x14ac:dyDescent="0.25">
      <c r="A1383" s="34">
        <f>+'Key Dates'!$B$7-7</f>
        <v>45510</v>
      </c>
      <c r="B1383" s="34">
        <f>+'Key Dates'!$B$7-7</f>
        <v>45510</v>
      </c>
      <c r="C1383" s="44" t="s">
        <v>429</v>
      </c>
      <c r="D1383" s="27" t="s">
        <v>138</v>
      </c>
      <c r="E1383" s="2" t="s">
        <v>17</v>
      </c>
      <c r="F1383" s="2" t="s">
        <v>24</v>
      </c>
    </row>
    <row r="1384" spans="1:6" ht="47.25" x14ac:dyDescent="0.25">
      <c r="A1384" s="34">
        <f>+'Key Dates'!$B$7-7</f>
        <v>45510</v>
      </c>
      <c r="B1384" s="34">
        <f>+'Key Dates'!$B$7-7</f>
        <v>45510</v>
      </c>
      <c r="C1384" s="44" t="s">
        <v>429</v>
      </c>
      <c r="D1384" s="27" t="s">
        <v>138</v>
      </c>
      <c r="E1384" s="2" t="s">
        <v>18</v>
      </c>
      <c r="F1384" s="2" t="s">
        <v>24</v>
      </c>
    </row>
    <row r="1385" spans="1:6" ht="63" x14ac:dyDescent="0.25">
      <c r="A1385" s="34">
        <f>+'Key Dates'!$B$7-7</f>
        <v>45510</v>
      </c>
      <c r="B1385" s="34">
        <f>+'Key Dates'!$B$7-7</f>
        <v>45510</v>
      </c>
      <c r="C1385" s="44" t="s">
        <v>426</v>
      </c>
      <c r="D1385" s="27" t="s">
        <v>425</v>
      </c>
      <c r="E1385" s="2" t="s">
        <v>17</v>
      </c>
      <c r="F1385" s="2" t="s">
        <v>36</v>
      </c>
    </row>
    <row r="1386" spans="1:6" ht="63" x14ac:dyDescent="0.25">
      <c r="A1386" s="34">
        <f>+'Key Dates'!$B$7-7</f>
        <v>45510</v>
      </c>
      <c r="B1386" s="34">
        <f>+'Key Dates'!$B$7-7</f>
        <v>45510</v>
      </c>
      <c r="C1386" s="44" t="s">
        <v>426</v>
      </c>
      <c r="D1386" s="27" t="s">
        <v>425</v>
      </c>
      <c r="E1386" s="2" t="s">
        <v>55</v>
      </c>
      <c r="F1386" s="2" t="s">
        <v>36</v>
      </c>
    </row>
    <row r="1387" spans="1:6" ht="63" x14ac:dyDescent="0.25">
      <c r="A1387" s="34">
        <f>+'Key Dates'!$B$7-7</f>
        <v>45510</v>
      </c>
      <c r="B1387" s="34">
        <f>+'Key Dates'!$B$7-7</f>
        <v>45510</v>
      </c>
      <c r="C1387" s="44" t="s">
        <v>426</v>
      </c>
      <c r="D1387" s="27" t="s">
        <v>425</v>
      </c>
      <c r="E1387" s="2" t="s">
        <v>18</v>
      </c>
      <c r="F1387" s="2" t="s">
        <v>36</v>
      </c>
    </row>
    <row r="1388" spans="1:6" ht="47.25" x14ac:dyDescent="0.25">
      <c r="A1388" s="34">
        <f>+'Key Dates'!$B$7-7</f>
        <v>45510</v>
      </c>
      <c r="B1388" s="34">
        <f>+'Key Dates'!$B$7-7</f>
        <v>45510</v>
      </c>
      <c r="C1388" s="44" t="s">
        <v>430</v>
      </c>
      <c r="D1388" s="27" t="s">
        <v>70</v>
      </c>
      <c r="E1388" s="2" t="s">
        <v>17</v>
      </c>
      <c r="F1388" s="2" t="s">
        <v>210</v>
      </c>
    </row>
    <row r="1389" spans="1:6" ht="47.25" x14ac:dyDescent="0.25">
      <c r="A1389" s="34">
        <f>+'Key Dates'!$B$7-7</f>
        <v>45510</v>
      </c>
      <c r="B1389" s="34">
        <f>+'Key Dates'!$B$7-7</f>
        <v>45510</v>
      </c>
      <c r="C1389" s="44" t="s">
        <v>430</v>
      </c>
      <c r="D1389" s="27" t="s">
        <v>70</v>
      </c>
      <c r="E1389" s="2" t="s">
        <v>18</v>
      </c>
      <c r="F1389" s="2" t="s">
        <v>210</v>
      </c>
    </row>
    <row r="1390" spans="1:6" ht="47.25" x14ac:dyDescent="0.25">
      <c r="A1390" s="34">
        <f>+'Key Dates'!$B$7-7</f>
        <v>45510</v>
      </c>
      <c r="B1390" s="34">
        <f>+'Key Dates'!$B$7-7</f>
        <v>45510</v>
      </c>
      <c r="C1390" s="44" t="s">
        <v>430</v>
      </c>
      <c r="D1390" s="27" t="s">
        <v>70</v>
      </c>
      <c r="E1390" s="2" t="s">
        <v>20</v>
      </c>
      <c r="F1390" s="2" t="s">
        <v>210</v>
      </c>
    </row>
    <row r="1391" spans="1:6" ht="47.25" x14ac:dyDescent="0.25">
      <c r="A1391" s="34">
        <f>+'Key Dates'!$B$7-7</f>
        <v>45510</v>
      </c>
      <c r="B1391" s="34">
        <f>+'Key Dates'!$B$7-7</f>
        <v>45510</v>
      </c>
      <c r="C1391" s="44" t="s">
        <v>430</v>
      </c>
      <c r="D1391" s="27" t="s">
        <v>70</v>
      </c>
      <c r="E1391" s="2" t="s">
        <v>20</v>
      </c>
      <c r="F1391" s="2" t="s">
        <v>210</v>
      </c>
    </row>
    <row r="1392" spans="1:6" ht="47.25" x14ac:dyDescent="0.25">
      <c r="A1392" s="34">
        <f>+'Key Dates'!$B$7-7</f>
        <v>45510</v>
      </c>
      <c r="B1392" s="34">
        <f>+'Key Dates'!$B$7-7</f>
        <v>45510</v>
      </c>
      <c r="C1392" s="44" t="s">
        <v>430</v>
      </c>
      <c r="D1392" s="27" t="s">
        <v>70</v>
      </c>
      <c r="E1392" s="2" t="s">
        <v>30</v>
      </c>
      <c r="F1392" s="2" t="s">
        <v>210</v>
      </c>
    </row>
    <row r="1393" spans="1:8" ht="47.25" x14ac:dyDescent="0.25">
      <c r="A1393" s="34">
        <f>+'Key Dates'!$B$7-7</f>
        <v>45510</v>
      </c>
      <c r="B1393" s="34">
        <f>+'Key Dates'!$B$7-7</f>
        <v>45510</v>
      </c>
      <c r="C1393" s="44" t="s">
        <v>430</v>
      </c>
      <c r="D1393" s="27" t="s">
        <v>70</v>
      </c>
      <c r="E1393" s="2" t="s">
        <v>21</v>
      </c>
      <c r="F1393" s="2" t="s">
        <v>210</v>
      </c>
    </row>
    <row r="1394" spans="1:8" ht="51" x14ac:dyDescent="0.25">
      <c r="A1394" s="34">
        <f>+'Key Dates'!$B$7-7</f>
        <v>45510</v>
      </c>
      <c r="B1394" s="34">
        <f>+'Key Dates'!$B$7-7</f>
        <v>45510</v>
      </c>
      <c r="C1394" s="44" t="s">
        <v>430</v>
      </c>
      <c r="D1394" s="27" t="s">
        <v>70</v>
      </c>
      <c r="E1394" s="2" t="s">
        <v>22</v>
      </c>
      <c r="F1394" s="2" t="s">
        <v>210</v>
      </c>
    </row>
    <row r="1395" spans="1:8" ht="78.75" x14ac:dyDescent="0.25">
      <c r="A1395" s="34">
        <f>+'Key Dates'!$B$7-7</f>
        <v>45510</v>
      </c>
      <c r="B1395" s="34">
        <f>+'Key Dates'!$B$7-7</f>
        <v>45510</v>
      </c>
      <c r="C1395" s="44" t="s">
        <v>431</v>
      </c>
      <c r="D1395" s="27" t="s">
        <v>137</v>
      </c>
      <c r="E1395" s="2" t="s">
        <v>17</v>
      </c>
      <c r="F1395" s="2" t="s">
        <v>36</v>
      </c>
    </row>
    <row r="1396" spans="1:8" ht="78.75" x14ac:dyDescent="0.25">
      <c r="A1396" s="34">
        <f>+'Key Dates'!$B$7-7</f>
        <v>45510</v>
      </c>
      <c r="B1396" s="34">
        <f>+'Key Dates'!$B$7-7</f>
        <v>45510</v>
      </c>
      <c r="C1396" s="44" t="s">
        <v>431</v>
      </c>
      <c r="D1396" s="27" t="s">
        <v>137</v>
      </c>
      <c r="E1396" s="2" t="s">
        <v>18</v>
      </c>
      <c r="F1396" s="2" t="s">
        <v>36</v>
      </c>
    </row>
    <row r="1397" spans="1:8" ht="78.75" x14ac:dyDescent="0.25">
      <c r="A1397" s="34">
        <f>+'Key Dates'!$B$7-7</f>
        <v>45510</v>
      </c>
      <c r="B1397" s="34">
        <f>+'Key Dates'!$B$7-7</f>
        <v>45510</v>
      </c>
      <c r="C1397" s="44" t="s">
        <v>431</v>
      </c>
      <c r="D1397" s="27" t="s">
        <v>137</v>
      </c>
      <c r="E1397" s="2" t="s">
        <v>19</v>
      </c>
      <c r="F1397" s="2" t="s">
        <v>36</v>
      </c>
    </row>
    <row r="1398" spans="1:8" ht="78.75" x14ac:dyDescent="0.25">
      <c r="A1398" s="34">
        <f>+'Key Dates'!$B$7-7</f>
        <v>45510</v>
      </c>
      <c r="B1398" s="34">
        <f>+'Key Dates'!$B$7-7</f>
        <v>45510</v>
      </c>
      <c r="C1398" s="44" t="s">
        <v>431</v>
      </c>
      <c r="D1398" s="27" t="s">
        <v>137</v>
      </c>
      <c r="E1398" s="2" t="s">
        <v>22</v>
      </c>
      <c r="F1398" s="2" t="s">
        <v>36</v>
      </c>
    </row>
    <row r="1399" spans="1:8" s="30" customFormat="1" ht="173.25" x14ac:dyDescent="0.25">
      <c r="A1399" s="34">
        <f>+'Key Dates'!$B$7-7</f>
        <v>45510</v>
      </c>
      <c r="B1399" s="34">
        <f>+'Key Dates'!$B$7</f>
        <v>45517</v>
      </c>
      <c r="C1399" s="44" t="s">
        <v>432</v>
      </c>
      <c r="D1399" s="27" t="s">
        <v>82</v>
      </c>
      <c r="E1399" s="2" t="s">
        <v>17</v>
      </c>
      <c r="F1399" s="2" t="s">
        <v>208</v>
      </c>
    </row>
    <row r="1400" spans="1:8" s="30" customFormat="1" ht="173.25" x14ac:dyDescent="0.25">
      <c r="A1400" s="34">
        <f>+'Key Dates'!$B$7-7</f>
        <v>45510</v>
      </c>
      <c r="B1400" s="34">
        <f>+'Key Dates'!$B$7</f>
        <v>45517</v>
      </c>
      <c r="C1400" s="44" t="s">
        <v>432</v>
      </c>
      <c r="D1400" s="27" t="s">
        <v>82</v>
      </c>
      <c r="E1400" s="2" t="s">
        <v>18</v>
      </c>
      <c r="F1400" s="2" t="s">
        <v>208</v>
      </c>
    </row>
    <row r="1401" spans="1:8" s="30" customFormat="1" ht="173.25" x14ac:dyDescent="0.25">
      <c r="A1401" s="34">
        <f>+'Key Dates'!$B$7-7</f>
        <v>45510</v>
      </c>
      <c r="B1401" s="34">
        <f>+'Key Dates'!$B$7</f>
        <v>45517</v>
      </c>
      <c r="C1401" s="44" t="s">
        <v>432</v>
      </c>
      <c r="D1401" s="27" t="s">
        <v>82</v>
      </c>
      <c r="E1401" s="2" t="s">
        <v>19</v>
      </c>
      <c r="F1401" s="2" t="s">
        <v>208</v>
      </c>
    </row>
    <row r="1402" spans="1:8" s="30" customFormat="1" ht="173.25" x14ac:dyDescent="0.25">
      <c r="A1402" s="34">
        <f>+'Key Dates'!$B$7-7</f>
        <v>45510</v>
      </c>
      <c r="B1402" s="34">
        <f>+'Key Dates'!$B$7</f>
        <v>45517</v>
      </c>
      <c r="C1402" s="44" t="s">
        <v>432</v>
      </c>
      <c r="D1402" s="27" t="s">
        <v>82</v>
      </c>
      <c r="E1402" s="2" t="s">
        <v>20</v>
      </c>
      <c r="F1402" s="2" t="s">
        <v>208</v>
      </c>
    </row>
    <row r="1403" spans="1:8" s="30" customFormat="1" ht="173.25" x14ac:dyDescent="0.25">
      <c r="A1403" s="34">
        <f>+'Key Dates'!$B$7-7</f>
        <v>45510</v>
      </c>
      <c r="B1403" s="34">
        <f>+'Key Dates'!$B$7</f>
        <v>45517</v>
      </c>
      <c r="C1403" s="44" t="s">
        <v>432</v>
      </c>
      <c r="D1403" s="27" t="s">
        <v>82</v>
      </c>
      <c r="E1403" s="2" t="s">
        <v>30</v>
      </c>
      <c r="F1403" s="2" t="s">
        <v>208</v>
      </c>
    </row>
    <row r="1404" spans="1:8" s="30" customFormat="1" ht="173.25" x14ac:dyDescent="0.25">
      <c r="A1404" s="34">
        <f>+'Key Dates'!$B$7-7</f>
        <v>45510</v>
      </c>
      <c r="B1404" s="34">
        <f>+'Key Dates'!$B$7</f>
        <v>45517</v>
      </c>
      <c r="C1404" s="44" t="s">
        <v>432</v>
      </c>
      <c r="D1404" s="27" t="s">
        <v>82</v>
      </c>
      <c r="E1404" s="2" t="s">
        <v>21</v>
      </c>
      <c r="F1404" s="2" t="s">
        <v>208</v>
      </c>
    </row>
    <row r="1405" spans="1:8" s="30" customFormat="1" ht="173.25" x14ac:dyDescent="0.25">
      <c r="A1405" s="34">
        <f>+'Key Dates'!$B$7-7</f>
        <v>45510</v>
      </c>
      <c r="B1405" s="34">
        <f>+'Key Dates'!$B$7</f>
        <v>45517</v>
      </c>
      <c r="C1405" s="44" t="s">
        <v>432</v>
      </c>
      <c r="D1405" s="27" t="s">
        <v>82</v>
      </c>
      <c r="E1405" s="2" t="s">
        <v>22</v>
      </c>
      <c r="F1405" s="2" t="s">
        <v>208</v>
      </c>
    </row>
    <row r="1406" spans="1:8" s="20" customFormat="1" ht="189" x14ac:dyDescent="0.2">
      <c r="A1406" s="34">
        <f>+'Key Dates'!$B$8-90</f>
        <v>45511</v>
      </c>
      <c r="B1406" s="34">
        <f>+'Key Dates'!$B$8-90</f>
        <v>45511</v>
      </c>
      <c r="C1406" s="45" t="s">
        <v>798</v>
      </c>
      <c r="D1406" s="35" t="s">
        <v>396</v>
      </c>
      <c r="E1406" s="36" t="s">
        <v>17</v>
      </c>
      <c r="F1406" s="36" t="s">
        <v>31</v>
      </c>
      <c r="G1406" s="31"/>
      <c r="H1406" s="31"/>
    </row>
    <row r="1407" spans="1:8" s="20" customFormat="1" ht="189" x14ac:dyDescent="0.2">
      <c r="A1407" s="34">
        <f>+'Key Dates'!$B$8-90</f>
        <v>45511</v>
      </c>
      <c r="B1407" s="34">
        <f>+'Key Dates'!$B$8-90</f>
        <v>45511</v>
      </c>
      <c r="C1407" s="45" t="s">
        <v>798</v>
      </c>
      <c r="D1407" s="35" t="s">
        <v>396</v>
      </c>
      <c r="E1407" s="36" t="s">
        <v>18</v>
      </c>
      <c r="F1407" s="36" t="s">
        <v>31</v>
      </c>
      <c r="G1407" s="31"/>
      <c r="H1407" s="31"/>
    </row>
    <row r="1408" spans="1:8" s="20" customFormat="1" ht="189" x14ac:dyDescent="0.2">
      <c r="A1408" s="34">
        <f>+'Key Dates'!$B$8-90</f>
        <v>45511</v>
      </c>
      <c r="B1408" s="34">
        <f>+'Key Dates'!$B$8-90</f>
        <v>45511</v>
      </c>
      <c r="C1408" s="45" t="s">
        <v>798</v>
      </c>
      <c r="D1408" s="35" t="s">
        <v>396</v>
      </c>
      <c r="E1408" s="36" t="s">
        <v>19</v>
      </c>
      <c r="F1408" s="36" t="s">
        <v>31</v>
      </c>
      <c r="G1408" s="31"/>
      <c r="H1408" s="31"/>
    </row>
    <row r="1409" spans="1:8" s="20" customFormat="1" ht="189" x14ac:dyDescent="0.2">
      <c r="A1409" s="34">
        <f>+'Key Dates'!$B$8-90</f>
        <v>45511</v>
      </c>
      <c r="B1409" s="34">
        <f>+'Key Dates'!$B$8-90</f>
        <v>45511</v>
      </c>
      <c r="C1409" s="45" t="s">
        <v>798</v>
      </c>
      <c r="D1409" s="35" t="s">
        <v>396</v>
      </c>
      <c r="E1409" s="36" t="s">
        <v>20</v>
      </c>
      <c r="F1409" s="36" t="s">
        <v>31</v>
      </c>
      <c r="G1409" s="31"/>
      <c r="H1409" s="31"/>
    </row>
    <row r="1410" spans="1:8" s="20" customFormat="1" ht="189" x14ac:dyDescent="0.2">
      <c r="A1410" s="34">
        <f>+'Key Dates'!$B$8-90</f>
        <v>45511</v>
      </c>
      <c r="B1410" s="34">
        <f>+'Key Dates'!$B$8-90</f>
        <v>45511</v>
      </c>
      <c r="C1410" s="45" t="s">
        <v>798</v>
      </c>
      <c r="D1410" s="35" t="s">
        <v>396</v>
      </c>
      <c r="E1410" s="36" t="s">
        <v>30</v>
      </c>
      <c r="F1410" s="36" t="s">
        <v>31</v>
      </c>
      <c r="G1410" s="31"/>
      <c r="H1410" s="31"/>
    </row>
    <row r="1411" spans="1:8" s="20" customFormat="1" ht="189" x14ac:dyDescent="0.2">
      <c r="A1411" s="34">
        <f>+'Key Dates'!$B$8-90</f>
        <v>45511</v>
      </c>
      <c r="B1411" s="34">
        <f>+'Key Dates'!$B$8-90</f>
        <v>45511</v>
      </c>
      <c r="C1411" s="45" t="s">
        <v>798</v>
      </c>
      <c r="D1411" s="35" t="s">
        <v>396</v>
      </c>
      <c r="E1411" s="36" t="s">
        <v>21</v>
      </c>
      <c r="F1411" s="36" t="s">
        <v>31</v>
      </c>
      <c r="G1411" s="31"/>
      <c r="H1411" s="31"/>
    </row>
    <row r="1412" spans="1:8" ht="126" x14ac:dyDescent="0.25">
      <c r="A1412" s="34">
        <f>+'Key Dates'!$B$7-5</f>
        <v>45512</v>
      </c>
      <c r="B1412" s="34">
        <f>+'Key Dates'!$B$7</f>
        <v>45517</v>
      </c>
      <c r="C1412" s="44" t="s">
        <v>345</v>
      </c>
      <c r="D1412" s="27" t="s">
        <v>142</v>
      </c>
      <c r="E1412" s="2" t="s">
        <v>17</v>
      </c>
      <c r="F1412" s="2" t="s">
        <v>585</v>
      </c>
    </row>
    <row r="1413" spans="1:8" ht="126" x14ac:dyDescent="0.25">
      <c r="A1413" s="34">
        <f>+'Key Dates'!$B$7-5</f>
        <v>45512</v>
      </c>
      <c r="B1413" s="34">
        <f>+'Key Dates'!$B$7</f>
        <v>45517</v>
      </c>
      <c r="C1413" s="44" t="s">
        <v>345</v>
      </c>
      <c r="D1413" s="27" t="s">
        <v>142</v>
      </c>
      <c r="E1413" s="2" t="s">
        <v>18</v>
      </c>
      <c r="F1413" s="2" t="s">
        <v>585</v>
      </c>
    </row>
    <row r="1414" spans="1:8" ht="126" x14ac:dyDescent="0.25">
      <c r="A1414" s="34">
        <f>+'Key Dates'!$B$7-5</f>
        <v>45512</v>
      </c>
      <c r="B1414" s="34">
        <f>+'Key Dates'!$B$7</f>
        <v>45517</v>
      </c>
      <c r="C1414" s="44" t="s">
        <v>345</v>
      </c>
      <c r="D1414" s="27" t="s">
        <v>142</v>
      </c>
      <c r="E1414" s="2" t="s">
        <v>19</v>
      </c>
      <c r="F1414" s="2" t="s">
        <v>585</v>
      </c>
    </row>
    <row r="1415" spans="1:8" ht="126" x14ac:dyDescent="0.25">
      <c r="A1415" s="34">
        <f>+'Key Dates'!$B$7-5</f>
        <v>45512</v>
      </c>
      <c r="B1415" s="34">
        <f>+'Key Dates'!$B$7</f>
        <v>45517</v>
      </c>
      <c r="C1415" s="44" t="s">
        <v>345</v>
      </c>
      <c r="D1415" s="27" t="s">
        <v>142</v>
      </c>
      <c r="E1415" s="2" t="s">
        <v>20</v>
      </c>
      <c r="F1415" s="2" t="s">
        <v>585</v>
      </c>
    </row>
    <row r="1416" spans="1:8" ht="126" x14ac:dyDescent="0.25">
      <c r="A1416" s="34">
        <f>+'Key Dates'!$B$7-5</f>
        <v>45512</v>
      </c>
      <c r="B1416" s="34">
        <f>+'Key Dates'!$B$7</f>
        <v>45517</v>
      </c>
      <c r="C1416" s="44" t="s">
        <v>345</v>
      </c>
      <c r="D1416" s="27" t="s">
        <v>142</v>
      </c>
      <c r="E1416" s="2" t="s">
        <v>30</v>
      </c>
      <c r="F1416" s="2" t="s">
        <v>585</v>
      </c>
    </row>
    <row r="1417" spans="1:8" ht="126" x14ac:dyDescent="0.25">
      <c r="A1417" s="34">
        <f>+'Key Dates'!$B$7-5</f>
        <v>45512</v>
      </c>
      <c r="B1417" s="34">
        <f>+'Key Dates'!$B$7</f>
        <v>45517</v>
      </c>
      <c r="C1417" s="44" t="s">
        <v>345</v>
      </c>
      <c r="D1417" s="27" t="s">
        <v>142</v>
      </c>
      <c r="E1417" s="2" t="s">
        <v>21</v>
      </c>
      <c r="F1417" s="2" t="s">
        <v>585</v>
      </c>
    </row>
    <row r="1418" spans="1:8" ht="126" x14ac:dyDescent="0.25">
      <c r="A1418" s="34">
        <f>+'Key Dates'!$B$7-5</f>
        <v>45512</v>
      </c>
      <c r="B1418" s="34">
        <f>+'Key Dates'!$B$7</f>
        <v>45517</v>
      </c>
      <c r="C1418" s="44" t="s">
        <v>345</v>
      </c>
      <c r="D1418" s="27" t="s">
        <v>142</v>
      </c>
      <c r="E1418" s="2" t="s">
        <v>22</v>
      </c>
      <c r="F1418" s="2" t="s">
        <v>585</v>
      </c>
    </row>
    <row r="1419" spans="1:8" ht="78.75" x14ac:dyDescent="0.25">
      <c r="A1419" s="34">
        <f>+'Key Dates'!$B$7-4</f>
        <v>45513</v>
      </c>
      <c r="B1419" s="34">
        <f>+'Key Dates'!$B$7-4</f>
        <v>45513</v>
      </c>
      <c r="C1419" s="44" t="s">
        <v>369</v>
      </c>
      <c r="D1419" s="27" t="s">
        <v>83</v>
      </c>
      <c r="E1419" s="2" t="s">
        <v>17</v>
      </c>
      <c r="F1419" s="2" t="s">
        <v>24</v>
      </c>
    </row>
    <row r="1420" spans="1:8" ht="78.75" x14ac:dyDescent="0.25">
      <c r="A1420" s="34">
        <f>+'Key Dates'!$B$7-4</f>
        <v>45513</v>
      </c>
      <c r="B1420" s="34">
        <f>+'Key Dates'!$B$7-4</f>
        <v>45513</v>
      </c>
      <c r="C1420" s="44" t="s">
        <v>369</v>
      </c>
      <c r="D1420" s="27" t="s">
        <v>83</v>
      </c>
      <c r="E1420" s="2" t="s">
        <v>38</v>
      </c>
      <c r="F1420" s="2" t="s">
        <v>24</v>
      </c>
    </row>
    <row r="1421" spans="1:8" ht="78.75" x14ac:dyDescent="0.25">
      <c r="A1421" s="34">
        <f>+'Key Dates'!$B$7-4</f>
        <v>45513</v>
      </c>
      <c r="B1421" s="34">
        <f>+'Key Dates'!$B$7-4</f>
        <v>45513</v>
      </c>
      <c r="C1421" s="44" t="s">
        <v>369</v>
      </c>
      <c r="D1421" s="27" t="s">
        <v>83</v>
      </c>
      <c r="E1421" s="2" t="s">
        <v>19</v>
      </c>
      <c r="F1421" s="2" t="s">
        <v>24</v>
      </c>
    </row>
    <row r="1422" spans="1:8" ht="78.75" x14ac:dyDescent="0.25">
      <c r="A1422" s="34">
        <f>+'Key Dates'!$B$7-4</f>
        <v>45513</v>
      </c>
      <c r="B1422" s="34">
        <f>+'Key Dates'!$B$7-4</f>
        <v>45513</v>
      </c>
      <c r="C1422" s="44" t="s">
        <v>369</v>
      </c>
      <c r="D1422" s="27" t="s">
        <v>83</v>
      </c>
      <c r="E1422" s="2" t="s">
        <v>20</v>
      </c>
      <c r="F1422" s="2" t="s">
        <v>24</v>
      </c>
    </row>
    <row r="1423" spans="1:8" ht="78.75" x14ac:dyDescent="0.25">
      <c r="A1423" s="34">
        <f>+'Key Dates'!$B$7-4</f>
        <v>45513</v>
      </c>
      <c r="B1423" s="34">
        <f>+'Key Dates'!$B$7-4</f>
        <v>45513</v>
      </c>
      <c r="C1423" s="44" t="s">
        <v>369</v>
      </c>
      <c r="D1423" s="27" t="s">
        <v>83</v>
      </c>
      <c r="E1423" s="2" t="s">
        <v>30</v>
      </c>
      <c r="F1423" s="2" t="s">
        <v>24</v>
      </c>
    </row>
    <row r="1424" spans="1:8" ht="78.75" x14ac:dyDescent="0.25">
      <c r="A1424" s="34">
        <f>+'Key Dates'!$B$7-4</f>
        <v>45513</v>
      </c>
      <c r="B1424" s="34">
        <f>+'Key Dates'!$B$7-4</f>
        <v>45513</v>
      </c>
      <c r="C1424" s="44" t="s">
        <v>369</v>
      </c>
      <c r="D1424" s="27" t="s">
        <v>83</v>
      </c>
      <c r="E1424" s="2" t="s">
        <v>21</v>
      </c>
      <c r="F1424" s="2" t="s">
        <v>24</v>
      </c>
    </row>
    <row r="1425" spans="1:6" ht="47.25" x14ac:dyDescent="0.25">
      <c r="A1425" s="34">
        <f>+'Key Dates'!$B$7-4</f>
        <v>45513</v>
      </c>
      <c r="B1425" s="34">
        <f>+'Key Dates'!$B$7-4</f>
        <v>45513</v>
      </c>
      <c r="C1425" s="44" t="s">
        <v>433</v>
      </c>
      <c r="D1425" s="27" t="s">
        <v>143</v>
      </c>
      <c r="E1425" s="2" t="s">
        <v>17</v>
      </c>
      <c r="F1425" s="2" t="s">
        <v>36</v>
      </c>
    </row>
    <row r="1426" spans="1:6" ht="47.25" x14ac:dyDescent="0.25">
      <c r="A1426" s="34">
        <f>+'Key Dates'!$B$7-4</f>
        <v>45513</v>
      </c>
      <c r="B1426" s="34">
        <f>+'Key Dates'!$B$7-4</f>
        <v>45513</v>
      </c>
      <c r="C1426" s="44" t="s">
        <v>433</v>
      </c>
      <c r="D1426" s="27" t="s">
        <v>143</v>
      </c>
      <c r="E1426" s="2" t="s">
        <v>18</v>
      </c>
      <c r="F1426" s="2" t="s">
        <v>36</v>
      </c>
    </row>
    <row r="1427" spans="1:6" ht="51" x14ac:dyDescent="0.25">
      <c r="A1427" s="34">
        <f>+'Key Dates'!$B$7-4</f>
        <v>45513</v>
      </c>
      <c r="B1427" s="34">
        <f>+'Key Dates'!$B$7-4</f>
        <v>45513</v>
      </c>
      <c r="C1427" s="44" t="s">
        <v>433</v>
      </c>
      <c r="D1427" s="27" t="s">
        <v>143</v>
      </c>
      <c r="E1427" s="2" t="s">
        <v>22</v>
      </c>
      <c r="F1427" s="2" t="s">
        <v>36</v>
      </c>
    </row>
    <row r="1428" spans="1:6" ht="78.75" x14ac:dyDescent="0.25">
      <c r="A1428" s="34">
        <f>+'Key Dates'!$B$7-4</f>
        <v>45513</v>
      </c>
      <c r="B1428" s="34">
        <f>+'Key Dates'!$B$7-4</f>
        <v>45513</v>
      </c>
      <c r="C1428" s="44" t="s">
        <v>799</v>
      </c>
      <c r="D1428" s="27" t="s">
        <v>203</v>
      </c>
      <c r="E1428" s="2" t="s">
        <v>17</v>
      </c>
      <c r="F1428" s="2" t="s">
        <v>203</v>
      </c>
    </row>
    <row r="1429" spans="1:6" ht="78.75" x14ac:dyDescent="0.25">
      <c r="A1429" s="34">
        <f>+'Key Dates'!$B$7-4</f>
        <v>45513</v>
      </c>
      <c r="B1429" s="34">
        <f>+'Key Dates'!$B$7-4</f>
        <v>45513</v>
      </c>
      <c r="C1429" s="44" t="s">
        <v>799</v>
      </c>
      <c r="D1429" s="27" t="s">
        <v>203</v>
      </c>
      <c r="E1429" s="2" t="s">
        <v>18</v>
      </c>
      <c r="F1429" s="2" t="s">
        <v>203</v>
      </c>
    </row>
    <row r="1430" spans="1:6" ht="78.75" x14ac:dyDescent="0.25">
      <c r="A1430" s="34">
        <f>+'Key Dates'!$B$7-3</f>
        <v>45514</v>
      </c>
      <c r="B1430" s="34">
        <f>+'Key Dates'!$B$7-3</f>
        <v>45514</v>
      </c>
      <c r="C1430" s="45" t="s">
        <v>800</v>
      </c>
      <c r="D1430" s="35" t="s">
        <v>79</v>
      </c>
      <c r="E1430" s="36" t="s">
        <v>17</v>
      </c>
      <c r="F1430" s="36" t="s">
        <v>51</v>
      </c>
    </row>
    <row r="1431" spans="1:6" ht="78.75" x14ac:dyDescent="0.25">
      <c r="A1431" s="34">
        <f>+'Key Dates'!$B$7-3</f>
        <v>45514</v>
      </c>
      <c r="B1431" s="34">
        <f>+'Key Dates'!$B$7-3</f>
        <v>45514</v>
      </c>
      <c r="C1431" s="45" t="s">
        <v>800</v>
      </c>
      <c r="D1431" s="35" t="s">
        <v>79</v>
      </c>
      <c r="E1431" s="36" t="s">
        <v>55</v>
      </c>
      <c r="F1431" s="36" t="s">
        <v>51</v>
      </c>
    </row>
    <row r="1432" spans="1:6" ht="78.75" x14ac:dyDescent="0.25">
      <c r="A1432" s="34">
        <f>+'Key Dates'!$B$7-3</f>
        <v>45514</v>
      </c>
      <c r="B1432" s="34">
        <f>+'Key Dates'!$B$7-3</f>
        <v>45514</v>
      </c>
      <c r="C1432" s="45" t="s">
        <v>800</v>
      </c>
      <c r="D1432" s="35" t="s">
        <v>79</v>
      </c>
      <c r="E1432" s="36" t="s">
        <v>18</v>
      </c>
      <c r="F1432" s="36" t="s">
        <v>51</v>
      </c>
    </row>
    <row r="1433" spans="1:6" ht="78.75" x14ac:dyDescent="0.25">
      <c r="A1433" s="34">
        <f>+'Key Dates'!$B$7-3</f>
        <v>45514</v>
      </c>
      <c r="B1433" s="34">
        <f>+'Key Dates'!$B$7-3</f>
        <v>45514</v>
      </c>
      <c r="C1433" s="45" t="s">
        <v>800</v>
      </c>
      <c r="D1433" s="35" t="s">
        <v>79</v>
      </c>
      <c r="E1433" s="36" t="s">
        <v>19</v>
      </c>
      <c r="F1433" s="36" t="s">
        <v>51</v>
      </c>
    </row>
    <row r="1434" spans="1:6" ht="78.75" x14ac:dyDescent="0.25">
      <c r="A1434" s="34">
        <f>+'Key Dates'!$B$7-3</f>
        <v>45514</v>
      </c>
      <c r="B1434" s="34">
        <f>+'Key Dates'!$B$7-3</f>
        <v>45514</v>
      </c>
      <c r="C1434" s="45" t="s">
        <v>800</v>
      </c>
      <c r="D1434" s="35" t="s">
        <v>79</v>
      </c>
      <c r="E1434" s="36" t="s">
        <v>20</v>
      </c>
      <c r="F1434" s="36" t="s">
        <v>51</v>
      </c>
    </row>
    <row r="1435" spans="1:6" ht="78.75" x14ac:dyDescent="0.25">
      <c r="A1435" s="34">
        <f>+'Key Dates'!$B$7-3</f>
        <v>45514</v>
      </c>
      <c r="B1435" s="34">
        <f>+'Key Dates'!$B$7-3</f>
        <v>45514</v>
      </c>
      <c r="C1435" s="45" t="s">
        <v>800</v>
      </c>
      <c r="D1435" s="35" t="s">
        <v>79</v>
      </c>
      <c r="E1435" s="36" t="s">
        <v>30</v>
      </c>
      <c r="F1435" s="36" t="s">
        <v>51</v>
      </c>
    </row>
    <row r="1436" spans="1:6" ht="78.75" x14ac:dyDescent="0.25">
      <c r="A1436" s="34">
        <f>+'Key Dates'!$B$7-3</f>
        <v>45514</v>
      </c>
      <c r="B1436" s="34">
        <f>+'Key Dates'!$B$7-3</f>
        <v>45514</v>
      </c>
      <c r="C1436" s="45" t="s">
        <v>800</v>
      </c>
      <c r="D1436" s="35" t="s">
        <v>79</v>
      </c>
      <c r="E1436" s="36" t="s">
        <v>21</v>
      </c>
      <c r="F1436" s="36" t="s">
        <v>51</v>
      </c>
    </row>
    <row r="1437" spans="1:6" ht="78.75" x14ac:dyDescent="0.25">
      <c r="A1437" s="34">
        <f>+'Key Dates'!$B$7-3</f>
        <v>45514</v>
      </c>
      <c r="B1437" s="34">
        <f>+'Key Dates'!$B$7-3</f>
        <v>45514</v>
      </c>
      <c r="C1437" s="45" t="s">
        <v>800</v>
      </c>
      <c r="D1437" s="35" t="s">
        <v>79</v>
      </c>
      <c r="E1437" s="36" t="s">
        <v>22</v>
      </c>
      <c r="F1437" s="36" t="s">
        <v>51</v>
      </c>
    </row>
    <row r="1438" spans="1:6" ht="78.75" x14ac:dyDescent="0.25">
      <c r="A1438" s="34">
        <f>+'Key Dates'!$B$7-3</f>
        <v>45514</v>
      </c>
      <c r="B1438" s="34">
        <f>+'Key Dates'!$B$7-3</f>
        <v>45514</v>
      </c>
      <c r="C1438" s="44" t="s">
        <v>434</v>
      </c>
      <c r="D1438" s="27" t="s">
        <v>84</v>
      </c>
      <c r="E1438" s="2" t="s">
        <v>17</v>
      </c>
      <c r="F1438" s="2" t="s">
        <v>208</v>
      </c>
    </row>
    <row r="1439" spans="1:6" ht="78.75" x14ac:dyDescent="0.25">
      <c r="A1439" s="34">
        <f>+'Key Dates'!$B$7-3</f>
        <v>45514</v>
      </c>
      <c r="B1439" s="34">
        <f>+'Key Dates'!$B$7-3</f>
        <v>45514</v>
      </c>
      <c r="C1439" s="44" t="s">
        <v>434</v>
      </c>
      <c r="D1439" s="27" t="s">
        <v>84</v>
      </c>
      <c r="E1439" s="2" t="s">
        <v>55</v>
      </c>
      <c r="F1439" s="2" t="s">
        <v>208</v>
      </c>
    </row>
    <row r="1440" spans="1:6" ht="78.75" x14ac:dyDescent="0.25">
      <c r="A1440" s="34">
        <f>+'Key Dates'!$B$7-3</f>
        <v>45514</v>
      </c>
      <c r="B1440" s="34">
        <f>+'Key Dates'!$B$7-3</f>
        <v>45514</v>
      </c>
      <c r="C1440" s="44" t="s">
        <v>434</v>
      </c>
      <c r="D1440" s="27" t="s">
        <v>84</v>
      </c>
      <c r="E1440" s="2" t="s">
        <v>18</v>
      </c>
      <c r="F1440" s="2" t="s">
        <v>208</v>
      </c>
    </row>
    <row r="1441" spans="1:6" ht="78.75" x14ac:dyDescent="0.25">
      <c r="A1441" s="34">
        <f>+'Key Dates'!$B$7-3</f>
        <v>45514</v>
      </c>
      <c r="B1441" s="34">
        <f>+'Key Dates'!$B$7-3</f>
        <v>45514</v>
      </c>
      <c r="C1441" s="44" t="s">
        <v>434</v>
      </c>
      <c r="D1441" s="27" t="s">
        <v>84</v>
      </c>
      <c r="E1441" s="2" t="s">
        <v>19</v>
      </c>
      <c r="F1441" s="2" t="s">
        <v>208</v>
      </c>
    </row>
    <row r="1442" spans="1:6" ht="78.75" x14ac:dyDescent="0.25">
      <c r="A1442" s="34">
        <f>+'Key Dates'!$B$7-3</f>
        <v>45514</v>
      </c>
      <c r="B1442" s="34">
        <f>+'Key Dates'!$B$7-3</f>
        <v>45514</v>
      </c>
      <c r="C1442" s="44" t="s">
        <v>434</v>
      </c>
      <c r="D1442" s="27" t="s">
        <v>84</v>
      </c>
      <c r="E1442" s="2" t="s">
        <v>20</v>
      </c>
      <c r="F1442" s="2" t="s">
        <v>208</v>
      </c>
    </row>
    <row r="1443" spans="1:6" ht="78.75" x14ac:dyDescent="0.25">
      <c r="A1443" s="34">
        <f>+'Key Dates'!$B$7-3</f>
        <v>45514</v>
      </c>
      <c r="B1443" s="34">
        <f>+'Key Dates'!$B$7-3</f>
        <v>45514</v>
      </c>
      <c r="C1443" s="44" t="s">
        <v>434</v>
      </c>
      <c r="D1443" s="27" t="s">
        <v>84</v>
      </c>
      <c r="E1443" s="2" t="s">
        <v>30</v>
      </c>
      <c r="F1443" s="2" t="s">
        <v>208</v>
      </c>
    </row>
    <row r="1444" spans="1:6" ht="78.75" x14ac:dyDescent="0.25">
      <c r="A1444" s="34">
        <f>+'Key Dates'!$B$7-3</f>
        <v>45514</v>
      </c>
      <c r="B1444" s="34">
        <f>+'Key Dates'!$B$7-3</f>
        <v>45514</v>
      </c>
      <c r="C1444" s="44" t="s">
        <v>434</v>
      </c>
      <c r="D1444" s="27" t="s">
        <v>84</v>
      </c>
      <c r="E1444" s="2" t="s">
        <v>21</v>
      </c>
      <c r="F1444" s="2" t="s">
        <v>208</v>
      </c>
    </row>
    <row r="1445" spans="1:6" ht="78.75" x14ac:dyDescent="0.25">
      <c r="A1445" s="34">
        <f>+'Key Dates'!$B$7-3</f>
        <v>45514</v>
      </c>
      <c r="B1445" s="34">
        <f>+'Key Dates'!$B$7-3</f>
        <v>45514</v>
      </c>
      <c r="C1445" s="44" t="s">
        <v>434</v>
      </c>
      <c r="D1445" s="27" t="s">
        <v>84</v>
      </c>
      <c r="E1445" s="2" t="s">
        <v>22</v>
      </c>
      <c r="F1445" s="2" t="s">
        <v>208</v>
      </c>
    </row>
    <row r="1446" spans="1:6" ht="94.5" x14ac:dyDescent="0.25">
      <c r="A1446" s="34">
        <f>+'Key Dates'!$B$8-86</f>
        <v>45515</v>
      </c>
      <c r="B1446" s="34">
        <f>+'Key Dates'!$B$8-86</f>
        <v>45515</v>
      </c>
      <c r="C1446" s="44" t="s">
        <v>272</v>
      </c>
      <c r="D1446" s="27" t="s">
        <v>265</v>
      </c>
      <c r="E1446" s="2" t="s">
        <v>17</v>
      </c>
      <c r="F1446" s="2" t="s">
        <v>208</v>
      </c>
    </row>
    <row r="1447" spans="1:6" ht="94.5" x14ac:dyDescent="0.25">
      <c r="A1447" s="34">
        <f>+'Key Dates'!$B$8-86</f>
        <v>45515</v>
      </c>
      <c r="B1447" s="34">
        <f>+'Key Dates'!$B$8-86</f>
        <v>45515</v>
      </c>
      <c r="C1447" s="44" t="s">
        <v>272</v>
      </c>
      <c r="D1447" s="27" t="s">
        <v>265</v>
      </c>
      <c r="E1447" s="2" t="s">
        <v>18</v>
      </c>
      <c r="F1447" s="2" t="s">
        <v>208</v>
      </c>
    </row>
    <row r="1448" spans="1:6" ht="94.5" x14ac:dyDescent="0.25">
      <c r="A1448" s="34">
        <f>+'Key Dates'!$B$8-86</f>
        <v>45515</v>
      </c>
      <c r="B1448" s="34">
        <f>+'Key Dates'!$B$8-86</f>
        <v>45515</v>
      </c>
      <c r="C1448" s="44" t="s">
        <v>272</v>
      </c>
      <c r="D1448" s="27" t="s">
        <v>265</v>
      </c>
      <c r="E1448" s="2" t="s">
        <v>19</v>
      </c>
      <c r="F1448" s="2" t="s">
        <v>208</v>
      </c>
    </row>
    <row r="1449" spans="1:6" ht="94.5" x14ac:dyDescent="0.25">
      <c r="A1449" s="34">
        <f>+'Key Dates'!$B$8-86</f>
        <v>45515</v>
      </c>
      <c r="B1449" s="34">
        <f>+'Key Dates'!$B$8-86</f>
        <v>45515</v>
      </c>
      <c r="C1449" s="44" t="s">
        <v>272</v>
      </c>
      <c r="D1449" s="27" t="s">
        <v>265</v>
      </c>
      <c r="E1449" s="2" t="s">
        <v>20</v>
      </c>
      <c r="F1449" s="2" t="s">
        <v>208</v>
      </c>
    </row>
    <row r="1450" spans="1:6" ht="94.5" x14ac:dyDescent="0.25">
      <c r="A1450" s="34">
        <f>+'Key Dates'!$B$8-86</f>
        <v>45515</v>
      </c>
      <c r="B1450" s="34">
        <f>+'Key Dates'!$B$8-86</f>
        <v>45515</v>
      </c>
      <c r="C1450" s="44" t="s">
        <v>272</v>
      </c>
      <c r="D1450" s="27" t="s">
        <v>265</v>
      </c>
      <c r="E1450" s="2" t="s">
        <v>30</v>
      </c>
      <c r="F1450" s="2" t="s">
        <v>208</v>
      </c>
    </row>
    <row r="1451" spans="1:6" ht="94.5" x14ac:dyDescent="0.25">
      <c r="A1451" s="34">
        <f>+'Key Dates'!$B$8-86</f>
        <v>45515</v>
      </c>
      <c r="B1451" s="34">
        <f>+'Key Dates'!$B$8-86</f>
        <v>45515</v>
      </c>
      <c r="C1451" s="44" t="s">
        <v>272</v>
      </c>
      <c r="D1451" s="27" t="s">
        <v>265</v>
      </c>
      <c r="E1451" s="2" t="s">
        <v>21</v>
      </c>
      <c r="F1451" s="2" t="s">
        <v>208</v>
      </c>
    </row>
    <row r="1452" spans="1:6" ht="47.25" x14ac:dyDescent="0.25">
      <c r="A1452" s="34">
        <f>+'Key Dates'!$B$7-1</f>
        <v>45516</v>
      </c>
      <c r="B1452" s="34">
        <f>+'Key Dates'!$B$7-1</f>
        <v>45516</v>
      </c>
      <c r="C1452" s="44" t="s">
        <v>436</v>
      </c>
      <c r="D1452" s="27" t="s">
        <v>43</v>
      </c>
      <c r="E1452" s="2" t="s">
        <v>17</v>
      </c>
      <c r="F1452" s="2" t="s">
        <v>208</v>
      </c>
    </row>
    <row r="1453" spans="1:6" ht="47.25" x14ac:dyDescent="0.25">
      <c r="A1453" s="34">
        <f>+'Key Dates'!$B$7-1</f>
        <v>45516</v>
      </c>
      <c r="B1453" s="34">
        <f>+'Key Dates'!$B$7-1</f>
        <v>45516</v>
      </c>
      <c r="C1453" s="44" t="s">
        <v>436</v>
      </c>
      <c r="D1453" s="27" t="s">
        <v>43</v>
      </c>
      <c r="E1453" s="2" t="s">
        <v>55</v>
      </c>
      <c r="F1453" s="2" t="s">
        <v>208</v>
      </c>
    </row>
    <row r="1454" spans="1:6" ht="47.25" x14ac:dyDescent="0.25">
      <c r="A1454" s="34">
        <f>+'Key Dates'!$B$7-1</f>
        <v>45516</v>
      </c>
      <c r="B1454" s="34">
        <f>+'Key Dates'!$B$7-1</f>
        <v>45516</v>
      </c>
      <c r="C1454" s="44" t="s">
        <v>436</v>
      </c>
      <c r="D1454" s="27" t="s">
        <v>43</v>
      </c>
      <c r="E1454" s="2" t="s">
        <v>18</v>
      </c>
      <c r="F1454" s="2" t="s">
        <v>208</v>
      </c>
    </row>
    <row r="1455" spans="1:6" ht="47.25" x14ac:dyDescent="0.25">
      <c r="A1455" s="34">
        <f>+'Key Dates'!$B$7-1</f>
        <v>45516</v>
      </c>
      <c r="B1455" s="34">
        <f>+'Key Dates'!$B$7-1</f>
        <v>45516</v>
      </c>
      <c r="C1455" s="44" t="s">
        <v>436</v>
      </c>
      <c r="D1455" s="27" t="s">
        <v>43</v>
      </c>
      <c r="E1455" s="2" t="s">
        <v>19</v>
      </c>
      <c r="F1455" s="2" t="s">
        <v>208</v>
      </c>
    </row>
    <row r="1456" spans="1:6" ht="47.25" x14ac:dyDescent="0.25">
      <c r="A1456" s="34">
        <f>+'Key Dates'!$B$7-1</f>
        <v>45516</v>
      </c>
      <c r="B1456" s="34">
        <f>+'Key Dates'!$B$7-1</f>
        <v>45516</v>
      </c>
      <c r="C1456" s="44" t="s">
        <v>436</v>
      </c>
      <c r="D1456" s="27" t="s">
        <v>43</v>
      </c>
      <c r="E1456" s="2" t="s">
        <v>20</v>
      </c>
      <c r="F1456" s="2" t="s">
        <v>208</v>
      </c>
    </row>
    <row r="1457" spans="1:6" ht="47.25" x14ac:dyDescent="0.25">
      <c r="A1457" s="34">
        <f>+'Key Dates'!$B$7-1</f>
        <v>45516</v>
      </c>
      <c r="B1457" s="34">
        <f>+'Key Dates'!$B$7-1</f>
        <v>45516</v>
      </c>
      <c r="C1457" s="44" t="s">
        <v>436</v>
      </c>
      <c r="D1457" s="27" t="s">
        <v>43</v>
      </c>
      <c r="E1457" s="2" t="s">
        <v>30</v>
      </c>
      <c r="F1457" s="2" t="s">
        <v>208</v>
      </c>
    </row>
    <row r="1458" spans="1:6" ht="47.25" x14ac:dyDescent="0.25">
      <c r="A1458" s="34">
        <f>+'Key Dates'!$B$7-1</f>
        <v>45516</v>
      </c>
      <c r="B1458" s="34">
        <f>+'Key Dates'!$B$7-1</f>
        <v>45516</v>
      </c>
      <c r="C1458" s="44" t="s">
        <v>436</v>
      </c>
      <c r="D1458" s="27" t="s">
        <v>43</v>
      </c>
      <c r="E1458" s="2" t="s">
        <v>21</v>
      </c>
      <c r="F1458" s="2" t="s">
        <v>208</v>
      </c>
    </row>
    <row r="1459" spans="1:6" ht="51" x14ac:dyDescent="0.25">
      <c r="A1459" s="34">
        <f>+'Key Dates'!$B$7-1</f>
        <v>45516</v>
      </c>
      <c r="B1459" s="34">
        <f>+'Key Dates'!$B$7-1</f>
        <v>45516</v>
      </c>
      <c r="C1459" s="44" t="s">
        <v>436</v>
      </c>
      <c r="D1459" s="27" t="s">
        <v>43</v>
      </c>
      <c r="E1459" s="2" t="s">
        <v>22</v>
      </c>
      <c r="F1459" s="2" t="s">
        <v>208</v>
      </c>
    </row>
    <row r="1460" spans="1:6" ht="63" x14ac:dyDescent="0.25">
      <c r="A1460" s="34">
        <f>+'Key Dates'!$B$7-1</f>
        <v>45516</v>
      </c>
      <c r="B1460" s="34">
        <f>+'Key Dates'!$B$7-1</f>
        <v>45516</v>
      </c>
      <c r="C1460" s="44" t="s">
        <v>437</v>
      </c>
      <c r="D1460" s="27" t="s">
        <v>84</v>
      </c>
      <c r="E1460" s="2" t="s">
        <v>17</v>
      </c>
      <c r="F1460" s="2" t="s">
        <v>208</v>
      </c>
    </row>
    <row r="1461" spans="1:6" ht="63" x14ac:dyDescent="0.25">
      <c r="A1461" s="34">
        <f>+'Key Dates'!$B$7-1</f>
        <v>45516</v>
      </c>
      <c r="B1461" s="34">
        <f>+'Key Dates'!$B$7-1</f>
        <v>45516</v>
      </c>
      <c r="C1461" s="44" t="s">
        <v>437</v>
      </c>
      <c r="D1461" s="27" t="s">
        <v>84</v>
      </c>
      <c r="E1461" s="2" t="s">
        <v>55</v>
      </c>
      <c r="F1461" s="2" t="s">
        <v>208</v>
      </c>
    </row>
    <row r="1462" spans="1:6" ht="63" x14ac:dyDescent="0.25">
      <c r="A1462" s="34">
        <f>+'Key Dates'!$B$7-1</f>
        <v>45516</v>
      </c>
      <c r="B1462" s="34">
        <f>+'Key Dates'!$B$7-1</f>
        <v>45516</v>
      </c>
      <c r="C1462" s="44" t="s">
        <v>437</v>
      </c>
      <c r="D1462" s="27" t="s">
        <v>84</v>
      </c>
      <c r="E1462" s="2" t="s">
        <v>18</v>
      </c>
      <c r="F1462" s="2" t="s">
        <v>208</v>
      </c>
    </row>
    <row r="1463" spans="1:6" ht="63" x14ac:dyDescent="0.25">
      <c r="A1463" s="34">
        <f>+'Key Dates'!$B$7-1</f>
        <v>45516</v>
      </c>
      <c r="B1463" s="34">
        <f>+'Key Dates'!$B$7-1</f>
        <v>45516</v>
      </c>
      <c r="C1463" s="44" t="s">
        <v>437</v>
      </c>
      <c r="D1463" s="27" t="s">
        <v>84</v>
      </c>
      <c r="E1463" s="2" t="s">
        <v>19</v>
      </c>
      <c r="F1463" s="2" t="s">
        <v>208</v>
      </c>
    </row>
    <row r="1464" spans="1:6" ht="63" x14ac:dyDescent="0.25">
      <c r="A1464" s="34">
        <f>+'Key Dates'!$B$7-1</f>
        <v>45516</v>
      </c>
      <c r="B1464" s="34">
        <f>+'Key Dates'!$B$7-1</f>
        <v>45516</v>
      </c>
      <c r="C1464" s="44" t="s">
        <v>437</v>
      </c>
      <c r="D1464" s="27" t="s">
        <v>84</v>
      </c>
      <c r="E1464" s="2" t="s">
        <v>20</v>
      </c>
      <c r="F1464" s="2" t="s">
        <v>208</v>
      </c>
    </row>
    <row r="1465" spans="1:6" ht="63" x14ac:dyDescent="0.25">
      <c r="A1465" s="34">
        <f>+'Key Dates'!$B$7-1</f>
        <v>45516</v>
      </c>
      <c r="B1465" s="34">
        <f>+'Key Dates'!$B$7-1</f>
        <v>45516</v>
      </c>
      <c r="C1465" s="44" t="s">
        <v>437</v>
      </c>
      <c r="D1465" s="27" t="s">
        <v>84</v>
      </c>
      <c r="E1465" s="2" t="s">
        <v>30</v>
      </c>
      <c r="F1465" s="2" t="s">
        <v>208</v>
      </c>
    </row>
    <row r="1466" spans="1:6" ht="63" x14ac:dyDescent="0.25">
      <c r="A1466" s="34">
        <f>+'Key Dates'!$B$7-1</f>
        <v>45516</v>
      </c>
      <c r="B1466" s="34">
        <f>+'Key Dates'!$B$7-1</f>
        <v>45516</v>
      </c>
      <c r="C1466" s="44" t="s">
        <v>437</v>
      </c>
      <c r="D1466" s="27" t="s">
        <v>84</v>
      </c>
      <c r="E1466" s="2" t="s">
        <v>21</v>
      </c>
      <c r="F1466" s="2" t="s">
        <v>208</v>
      </c>
    </row>
    <row r="1467" spans="1:6" ht="63" x14ac:dyDescent="0.25">
      <c r="A1467" s="34">
        <f>+'Key Dates'!$B$7-1</f>
        <v>45516</v>
      </c>
      <c r="B1467" s="34">
        <f>+'Key Dates'!$B$7-1</f>
        <v>45516</v>
      </c>
      <c r="C1467" s="44" t="s">
        <v>437</v>
      </c>
      <c r="D1467" s="27" t="s">
        <v>84</v>
      </c>
      <c r="E1467" s="2" t="s">
        <v>22</v>
      </c>
      <c r="F1467" s="2" t="s">
        <v>208</v>
      </c>
    </row>
    <row r="1468" spans="1:6" ht="47.25" x14ac:dyDescent="0.25">
      <c r="A1468" s="34">
        <f>+'Key Dates'!$B$7-1</f>
        <v>45516</v>
      </c>
      <c r="B1468" s="34">
        <f>+'Key Dates'!$B$7-1</f>
        <v>45516</v>
      </c>
      <c r="C1468" s="44" t="s">
        <v>435</v>
      </c>
      <c r="D1468" s="27" t="s">
        <v>85</v>
      </c>
      <c r="E1468" s="2" t="s">
        <v>17</v>
      </c>
      <c r="F1468" s="2" t="s">
        <v>68</v>
      </c>
    </row>
    <row r="1469" spans="1:6" ht="47.25" x14ac:dyDescent="0.25">
      <c r="A1469" s="34">
        <f>+'Key Dates'!$B$7-1</f>
        <v>45516</v>
      </c>
      <c r="B1469" s="34">
        <f>+'Key Dates'!$B$7-1</f>
        <v>45516</v>
      </c>
      <c r="C1469" s="44" t="s">
        <v>435</v>
      </c>
      <c r="D1469" s="27" t="s">
        <v>85</v>
      </c>
      <c r="E1469" s="2" t="s">
        <v>18</v>
      </c>
      <c r="F1469" s="2" t="s">
        <v>68</v>
      </c>
    </row>
    <row r="1470" spans="1:6" ht="47.25" x14ac:dyDescent="0.25">
      <c r="A1470" s="34">
        <f>+'Key Dates'!$B$7-1</f>
        <v>45516</v>
      </c>
      <c r="B1470" s="34">
        <f>+'Key Dates'!$B$7-1</f>
        <v>45516</v>
      </c>
      <c r="C1470" s="44" t="s">
        <v>435</v>
      </c>
      <c r="D1470" s="27" t="s">
        <v>85</v>
      </c>
      <c r="E1470" s="2" t="s">
        <v>19</v>
      </c>
      <c r="F1470" s="2" t="s">
        <v>68</v>
      </c>
    </row>
    <row r="1471" spans="1:6" ht="47.25" x14ac:dyDescent="0.25">
      <c r="A1471" s="34">
        <f>+'Key Dates'!$B$7-1</f>
        <v>45516</v>
      </c>
      <c r="B1471" s="34">
        <f>+'Key Dates'!$B$7-1</f>
        <v>45516</v>
      </c>
      <c r="C1471" s="44" t="s">
        <v>435</v>
      </c>
      <c r="D1471" s="27" t="s">
        <v>85</v>
      </c>
      <c r="E1471" s="2" t="s">
        <v>20</v>
      </c>
      <c r="F1471" s="2" t="s">
        <v>68</v>
      </c>
    </row>
    <row r="1472" spans="1:6" ht="47.25" x14ac:dyDescent="0.25">
      <c r="A1472" s="34">
        <f>+'Key Dates'!$B$7-1</f>
        <v>45516</v>
      </c>
      <c r="B1472" s="34">
        <f>+'Key Dates'!$B$7-1</f>
        <v>45516</v>
      </c>
      <c r="C1472" s="44" t="s">
        <v>435</v>
      </c>
      <c r="D1472" s="27" t="s">
        <v>85</v>
      </c>
      <c r="E1472" s="2" t="s">
        <v>30</v>
      </c>
      <c r="F1472" s="2" t="s">
        <v>68</v>
      </c>
    </row>
    <row r="1473" spans="1:6" ht="47.25" x14ac:dyDescent="0.25">
      <c r="A1473" s="34">
        <f>+'Key Dates'!$B$7-1</f>
        <v>45516</v>
      </c>
      <c r="B1473" s="34">
        <f>+'Key Dates'!$B$7-1</f>
        <v>45516</v>
      </c>
      <c r="C1473" s="44" t="s">
        <v>435</v>
      </c>
      <c r="D1473" s="27" t="s">
        <v>85</v>
      </c>
      <c r="E1473" s="2" t="s">
        <v>21</v>
      </c>
      <c r="F1473" s="2" t="s">
        <v>68</v>
      </c>
    </row>
    <row r="1474" spans="1:6" ht="110.25" x14ac:dyDescent="0.25">
      <c r="A1474" s="34">
        <f>+'Key Dates'!$B$7</f>
        <v>45517</v>
      </c>
      <c r="B1474" s="34">
        <f>+'Key Dates'!$B$7</f>
        <v>45517</v>
      </c>
      <c r="C1474" s="47" t="s">
        <v>801</v>
      </c>
      <c r="D1474" s="27" t="s">
        <v>144</v>
      </c>
      <c r="E1474" s="2" t="s">
        <v>17</v>
      </c>
      <c r="F1474" s="2" t="s">
        <v>24</v>
      </c>
    </row>
    <row r="1475" spans="1:6" ht="110.25" x14ac:dyDescent="0.25">
      <c r="A1475" s="34">
        <f>+'Key Dates'!$B$7</f>
        <v>45517</v>
      </c>
      <c r="B1475" s="34">
        <f>+'Key Dates'!$B$7</f>
        <v>45517</v>
      </c>
      <c r="C1475" s="47" t="s">
        <v>801</v>
      </c>
      <c r="D1475" s="27" t="s">
        <v>145</v>
      </c>
      <c r="E1475" s="2" t="s">
        <v>27</v>
      </c>
      <c r="F1475" s="2" t="s">
        <v>24</v>
      </c>
    </row>
    <row r="1476" spans="1:6" ht="110.25" x14ac:dyDescent="0.25">
      <c r="A1476" s="34">
        <f>+'Key Dates'!$B$7</f>
        <v>45517</v>
      </c>
      <c r="B1476" s="34">
        <f>+'Key Dates'!$B$7</f>
        <v>45517</v>
      </c>
      <c r="C1476" s="47" t="s">
        <v>801</v>
      </c>
      <c r="D1476" s="27" t="s">
        <v>145</v>
      </c>
      <c r="E1476" s="2" t="s">
        <v>55</v>
      </c>
      <c r="F1476" s="2" t="s">
        <v>24</v>
      </c>
    </row>
    <row r="1477" spans="1:6" ht="110.25" x14ac:dyDescent="0.25">
      <c r="A1477" s="34">
        <f>+'Key Dates'!$B$7</f>
        <v>45517</v>
      </c>
      <c r="B1477" s="34">
        <f>+'Key Dates'!$B$7</f>
        <v>45517</v>
      </c>
      <c r="C1477" s="47" t="s">
        <v>801</v>
      </c>
      <c r="D1477" s="27" t="s">
        <v>145</v>
      </c>
      <c r="E1477" s="2" t="s">
        <v>18</v>
      </c>
      <c r="F1477" s="2" t="s">
        <v>24</v>
      </c>
    </row>
    <row r="1478" spans="1:6" ht="110.25" x14ac:dyDescent="0.25">
      <c r="A1478" s="34">
        <f>+'Key Dates'!$B$7</f>
        <v>45517</v>
      </c>
      <c r="B1478" s="34">
        <f>+'Key Dates'!$B$7</f>
        <v>45517</v>
      </c>
      <c r="C1478" s="47" t="s">
        <v>801</v>
      </c>
      <c r="D1478" s="27" t="s">
        <v>145</v>
      </c>
      <c r="E1478" s="2" t="s">
        <v>900</v>
      </c>
      <c r="F1478" s="2" t="s">
        <v>24</v>
      </c>
    </row>
    <row r="1479" spans="1:6" ht="110.25" x14ac:dyDescent="0.25">
      <c r="A1479" s="34">
        <f>+'Key Dates'!$B$7</f>
        <v>45517</v>
      </c>
      <c r="B1479" s="34">
        <f>+'Key Dates'!$B$7</f>
        <v>45517</v>
      </c>
      <c r="C1479" s="47" t="s">
        <v>801</v>
      </c>
      <c r="D1479" s="27" t="s">
        <v>145</v>
      </c>
      <c r="E1479" s="2" t="s">
        <v>19</v>
      </c>
      <c r="F1479" s="2" t="s">
        <v>24</v>
      </c>
    </row>
    <row r="1480" spans="1:6" ht="110.25" x14ac:dyDescent="0.25">
      <c r="A1480" s="34">
        <f>+'Key Dates'!$B$7</f>
        <v>45517</v>
      </c>
      <c r="B1480" s="34">
        <f>+'Key Dates'!$B$7</f>
        <v>45517</v>
      </c>
      <c r="C1480" s="47" t="s">
        <v>801</v>
      </c>
      <c r="D1480" s="27" t="s">
        <v>145</v>
      </c>
      <c r="E1480" s="2" t="s">
        <v>20</v>
      </c>
      <c r="F1480" s="2" t="s">
        <v>24</v>
      </c>
    </row>
    <row r="1481" spans="1:6" ht="110.25" x14ac:dyDescent="0.25">
      <c r="A1481" s="34">
        <f>+'Key Dates'!$B$7</f>
        <v>45517</v>
      </c>
      <c r="B1481" s="34">
        <f>+'Key Dates'!$B$7</f>
        <v>45517</v>
      </c>
      <c r="C1481" s="47" t="s">
        <v>801</v>
      </c>
      <c r="D1481" s="27" t="s">
        <v>145</v>
      </c>
      <c r="E1481" s="2" t="s">
        <v>30</v>
      </c>
      <c r="F1481" s="2" t="s">
        <v>24</v>
      </c>
    </row>
    <row r="1482" spans="1:6" ht="110.25" x14ac:dyDescent="0.25">
      <c r="A1482" s="34">
        <f>+'Key Dates'!$B$7</f>
        <v>45517</v>
      </c>
      <c r="B1482" s="34">
        <f>+'Key Dates'!$B$7</f>
        <v>45517</v>
      </c>
      <c r="C1482" s="47" t="s">
        <v>801</v>
      </c>
      <c r="D1482" s="27" t="s">
        <v>145</v>
      </c>
      <c r="E1482" s="2" t="s">
        <v>21</v>
      </c>
      <c r="F1482" s="2" t="s">
        <v>24</v>
      </c>
    </row>
    <row r="1483" spans="1:6" ht="110.25" x14ac:dyDescent="0.25">
      <c r="A1483" s="34">
        <f>+'Key Dates'!$B$7</f>
        <v>45517</v>
      </c>
      <c r="B1483" s="34">
        <f>+'Key Dates'!$B$7</f>
        <v>45517</v>
      </c>
      <c r="C1483" s="47" t="s">
        <v>801</v>
      </c>
      <c r="D1483" s="27" t="s">
        <v>145</v>
      </c>
      <c r="E1483" s="2" t="s">
        <v>22</v>
      </c>
      <c r="F1483" s="2" t="s">
        <v>24</v>
      </c>
    </row>
    <row r="1484" spans="1:6" ht="110.25" x14ac:dyDescent="0.25">
      <c r="A1484" s="34">
        <f>+'Key Dates'!$B$7</f>
        <v>45517</v>
      </c>
      <c r="B1484" s="34">
        <f>+'Key Dates'!$B$7</f>
        <v>45517</v>
      </c>
      <c r="C1484" s="47" t="s">
        <v>801</v>
      </c>
      <c r="D1484" s="27" t="s">
        <v>145</v>
      </c>
      <c r="E1484" s="2" t="s">
        <v>23</v>
      </c>
      <c r="F1484" s="2" t="s">
        <v>24</v>
      </c>
    </row>
    <row r="1485" spans="1:6" ht="110.25" x14ac:dyDescent="0.25">
      <c r="A1485" s="34">
        <f>+'Key Dates'!$B$7</f>
        <v>45517</v>
      </c>
      <c r="B1485" s="34">
        <f>+'Key Dates'!$B$7</f>
        <v>45517</v>
      </c>
      <c r="C1485" s="47" t="s">
        <v>801</v>
      </c>
      <c r="D1485" s="27" t="s">
        <v>145</v>
      </c>
      <c r="E1485" s="2" t="s">
        <v>52</v>
      </c>
      <c r="F1485" s="2" t="s">
        <v>24</v>
      </c>
    </row>
    <row r="1486" spans="1:6" ht="173.25" x14ac:dyDescent="0.25">
      <c r="A1486" s="34">
        <f>+'Key Dates'!$B$7</f>
        <v>45517</v>
      </c>
      <c r="B1486" s="34">
        <f>+'Key Dates'!$B$7</f>
        <v>45517</v>
      </c>
      <c r="C1486" s="47" t="s">
        <v>802</v>
      </c>
      <c r="D1486" s="27" t="s">
        <v>82</v>
      </c>
      <c r="E1486" s="2" t="s">
        <v>17</v>
      </c>
      <c r="F1486" s="2" t="s">
        <v>208</v>
      </c>
    </row>
    <row r="1487" spans="1:6" ht="173.25" x14ac:dyDescent="0.25">
      <c r="A1487" s="34">
        <f>+'Key Dates'!$B$7</f>
        <v>45517</v>
      </c>
      <c r="B1487" s="34">
        <f>+'Key Dates'!$B$7</f>
        <v>45517</v>
      </c>
      <c r="C1487" s="47" t="s">
        <v>802</v>
      </c>
      <c r="D1487" s="27" t="s">
        <v>82</v>
      </c>
      <c r="E1487" s="2" t="s">
        <v>18</v>
      </c>
      <c r="F1487" s="2" t="s">
        <v>208</v>
      </c>
    </row>
    <row r="1488" spans="1:6" ht="173.25" x14ac:dyDescent="0.25">
      <c r="A1488" s="34">
        <f>+'Key Dates'!$B$7</f>
        <v>45517</v>
      </c>
      <c r="B1488" s="34">
        <f>+'Key Dates'!$B$7</f>
        <v>45517</v>
      </c>
      <c r="C1488" s="47" t="s">
        <v>802</v>
      </c>
      <c r="D1488" s="27" t="s">
        <v>82</v>
      </c>
      <c r="E1488" s="2" t="s">
        <v>19</v>
      </c>
      <c r="F1488" s="2" t="s">
        <v>208</v>
      </c>
    </row>
    <row r="1489" spans="1:6" ht="173.25" x14ac:dyDescent="0.25">
      <c r="A1489" s="34">
        <f>+'Key Dates'!$B$7</f>
        <v>45517</v>
      </c>
      <c r="B1489" s="34">
        <f>+'Key Dates'!$B$7</f>
        <v>45517</v>
      </c>
      <c r="C1489" s="47" t="s">
        <v>802</v>
      </c>
      <c r="D1489" s="27" t="s">
        <v>82</v>
      </c>
      <c r="E1489" s="2" t="s">
        <v>20</v>
      </c>
      <c r="F1489" s="2" t="s">
        <v>208</v>
      </c>
    </row>
    <row r="1490" spans="1:6" ht="173.25" x14ac:dyDescent="0.25">
      <c r="A1490" s="34">
        <f>+'Key Dates'!$B$7</f>
        <v>45517</v>
      </c>
      <c r="B1490" s="34">
        <f>+'Key Dates'!$B$7</f>
        <v>45517</v>
      </c>
      <c r="C1490" s="47" t="s">
        <v>802</v>
      </c>
      <c r="D1490" s="27" t="s">
        <v>82</v>
      </c>
      <c r="E1490" s="2" t="s">
        <v>30</v>
      </c>
      <c r="F1490" s="2" t="s">
        <v>208</v>
      </c>
    </row>
    <row r="1491" spans="1:6" ht="173.25" x14ac:dyDescent="0.25">
      <c r="A1491" s="34">
        <f>+'Key Dates'!$B$7</f>
        <v>45517</v>
      </c>
      <c r="B1491" s="34">
        <f>+'Key Dates'!$B$7</f>
        <v>45517</v>
      </c>
      <c r="C1491" s="47" t="s">
        <v>802</v>
      </c>
      <c r="D1491" s="27" t="s">
        <v>82</v>
      </c>
      <c r="E1491" s="2" t="s">
        <v>21</v>
      </c>
      <c r="F1491" s="2" t="s">
        <v>208</v>
      </c>
    </row>
    <row r="1492" spans="1:6" ht="173.25" x14ac:dyDescent="0.25">
      <c r="A1492" s="34">
        <f>+'Key Dates'!$B$7</f>
        <v>45517</v>
      </c>
      <c r="B1492" s="34">
        <f>+'Key Dates'!$B$7</f>
        <v>45517</v>
      </c>
      <c r="C1492" s="47" t="s">
        <v>802</v>
      </c>
      <c r="D1492" s="27" t="s">
        <v>82</v>
      </c>
      <c r="E1492" s="2" t="s">
        <v>22</v>
      </c>
      <c r="F1492" s="2" t="s">
        <v>208</v>
      </c>
    </row>
    <row r="1493" spans="1:6" ht="47.25" x14ac:dyDescent="0.25">
      <c r="A1493" s="34">
        <f>+'Key Dates'!$B$7</f>
        <v>45517</v>
      </c>
      <c r="B1493" s="34">
        <f>+'Key Dates'!$B$7</f>
        <v>45517</v>
      </c>
      <c r="C1493" s="47" t="s">
        <v>803</v>
      </c>
      <c r="D1493" s="27" t="s">
        <v>572</v>
      </c>
      <c r="E1493" s="2" t="s">
        <v>17</v>
      </c>
      <c r="F1493" s="2" t="s">
        <v>208</v>
      </c>
    </row>
    <row r="1494" spans="1:6" ht="47.25" x14ac:dyDescent="0.25">
      <c r="A1494" s="34">
        <f>+'Key Dates'!$B$7</f>
        <v>45517</v>
      </c>
      <c r="B1494" s="34">
        <f>+'Key Dates'!$B$7</f>
        <v>45517</v>
      </c>
      <c r="C1494" s="47" t="s">
        <v>803</v>
      </c>
      <c r="D1494" s="27" t="s">
        <v>572</v>
      </c>
      <c r="E1494" s="2" t="s">
        <v>55</v>
      </c>
      <c r="F1494" s="2" t="s">
        <v>208</v>
      </c>
    </row>
    <row r="1495" spans="1:6" ht="47.25" x14ac:dyDescent="0.25">
      <c r="A1495" s="34">
        <f>+'Key Dates'!$B$7</f>
        <v>45517</v>
      </c>
      <c r="B1495" s="34">
        <f>+'Key Dates'!$B$7</f>
        <v>45517</v>
      </c>
      <c r="C1495" s="47" t="s">
        <v>803</v>
      </c>
      <c r="D1495" s="27" t="s">
        <v>572</v>
      </c>
      <c r="E1495" s="2" t="s">
        <v>18</v>
      </c>
      <c r="F1495" s="2" t="s">
        <v>208</v>
      </c>
    </row>
    <row r="1496" spans="1:6" ht="47.25" x14ac:dyDescent="0.25">
      <c r="A1496" s="34">
        <f>+'Key Dates'!$B$7</f>
        <v>45517</v>
      </c>
      <c r="B1496" s="34">
        <f>+'Key Dates'!$B$7</f>
        <v>45517</v>
      </c>
      <c r="C1496" s="47" t="s">
        <v>803</v>
      </c>
      <c r="D1496" s="27" t="s">
        <v>572</v>
      </c>
      <c r="E1496" s="2" t="s">
        <v>19</v>
      </c>
      <c r="F1496" s="2" t="s">
        <v>208</v>
      </c>
    </row>
    <row r="1497" spans="1:6" ht="47.25" x14ac:dyDescent="0.25">
      <c r="A1497" s="34">
        <f>+'Key Dates'!$B$7</f>
        <v>45517</v>
      </c>
      <c r="B1497" s="34">
        <f>+'Key Dates'!$B$7</f>
        <v>45517</v>
      </c>
      <c r="C1497" s="47" t="s">
        <v>803</v>
      </c>
      <c r="D1497" s="27" t="s">
        <v>572</v>
      </c>
      <c r="E1497" s="2" t="s">
        <v>20</v>
      </c>
      <c r="F1497" s="2" t="s">
        <v>208</v>
      </c>
    </row>
    <row r="1498" spans="1:6" ht="47.25" x14ac:dyDescent="0.25">
      <c r="A1498" s="34">
        <f>+'Key Dates'!$B$7</f>
        <v>45517</v>
      </c>
      <c r="B1498" s="34">
        <f>+'Key Dates'!$B$7</f>
        <v>45517</v>
      </c>
      <c r="C1498" s="47" t="s">
        <v>803</v>
      </c>
      <c r="D1498" s="27" t="s">
        <v>572</v>
      </c>
      <c r="E1498" s="2" t="s">
        <v>30</v>
      </c>
      <c r="F1498" s="2" t="s">
        <v>208</v>
      </c>
    </row>
    <row r="1499" spans="1:6" ht="47.25" x14ac:dyDescent="0.25">
      <c r="A1499" s="34">
        <f>+'Key Dates'!$B$7</f>
        <v>45517</v>
      </c>
      <c r="B1499" s="34">
        <f>+'Key Dates'!$B$7</f>
        <v>45517</v>
      </c>
      <c r="C1499" s="47" t="s">
        <v>803</v>
      </c>
      <c r="D1499" s="27" t="s">
        <v>572</v>
      </c>
      <c r="E1499" s="2" t="s">
        <v>21</v>
      </c>
      <c r="F1499" s="2" t="s">
        <v>208</v>
      </c>
    </row>
    <row r="1500" spans="1:6" ht="51" x14ac:dyDescent="0.25">
      <c r="A1500" s="34">
        <f>+'Key Dates'!$B$7</f>
        <v>45517</v>
      </c>
      <c r="B1500" s="34">
        <f>+'Key Dates'!$B$7</f>
        <v>45517</v>
      </c>
      <c r="C1500" s="47" t="s">
        <v>803</v>
      </c>
      <c r="D1500" s="27" t="s">
        <v>572</v>
      </c>
      <c r="E1500" s="2" t="s">
        <v>22</v>
      </c>
      <c r="F1500" s="2" t="s">
        <v>208</v>
      </c>
    </row>
    <row r="1501" spans="1:6" ht="63" x14ac:dyDescent="0.25">
      <c r="A1501" s="34">
        <f>+'Key Dates'!$B$7</f>
        <v>45517</v>
      </c>
      <c r="B1501" s="34">
        <f>+'Key Dates'!$B$7</f>
        <v>45517</v>
      </c>
      <c r="C1501" s="47" t="s">
        <v>804</v>
      </c>
      <c r="D1501" s="27" t="s">
        <v>88</v>
      </c>
      <c r="E1501" s="2" t="s">
        <v>17</v>
      </c>
      <c r="F1501" s="2" t="s">
        <v>24</v>
      </c>
    </row>
    <row r="1502" spans="1:6" ht="63" x14ac:dyDescent="0.25">
      <c r="A1502" s="34">
        <f>+'Key Dates'!$B$7</f>
        <v>45517</v>
      </c>
      <c r="B1502" s="34">
        <f>+'Key Dates'!$B$7</f>
        <v>45517</v>
      </c>
      <c r="C1502" s="47" t="s">
        <v>804</v>
      </c>
      <c r="D1502" s="27" t="s">
        <v>88</v>
      </c>
      <c r="E1502" s="2" t="s">
        <v>27</v>
      </c>
      <c r="F1502" s="2" t="s">
        <v>24</v>
      </c>
    </row>
    <row r="1503" spans="1:6" ht="63" x14ac:dyDescent="0.25">
      <c r="A1503" s="34">
        <f>+'Key Dates'!$B$7</f>
        <v>45517</v>
      </c>
      <c r="B1503" s="34">
        <f>+'Key Dates'!$B$7</f>
        <v>45517</v>
      </c>
      <c r="C1503" s="47" t="s">
        <v>804</v>
      </c>
      <c r="D1503" s="27" t="s">
        <v>88</v>
      </c>
      <c r="E1503" s="2" t="s">
        <v>55</v>
      </c>
      <c r="F1503" s="2" t="s">
        <v>24</v>
      </c>
    </row>
    <row r="1504" spans="1:6" ht="63" x14ac:dyDescent="0.25">
      <c r="A1504" s="34">
        <f>+'Key Dates'!$B$7</f>
        <v>45517</v>
      </c>
      <c r="B1504" s="34">
        <f>+'Key Dates'!$B$7</f>
        <v>45517</v>
      </c>
      <c r="C1504" s="47" t="s">
        <v>804</v>
      </c>
      <c r="D1504" s="27" t="s">
        <v>88</v>
      </c>
      <c r="E1504" s="2" t="s">
        <v>18</v>
      </c>
      <c r="F1504" s="2" t="s">
        <v>24</v>
      </c>
    </row>
    <row r="1505" spans="1:6" ht="173.25" x14ac:dyDescent="0.25">
      <c r="A1505" s="34">
        <f>+'Key Dates'!$B$7</f>
        <v>45517</v>
      </c>
      <c r="B1505" s="34">
        <f>+'Key Dates'!$B$7</f>
        <v>45517</v>
      </c>
      <c r="C1505" s="47" t="s">
        <v>805</v>
      </c>
      <c r="D1505" s="27" t="s">
        <v>88</v>
      </c>
      <c r="E1505" s="2" t="s">
        <v>17</v>
      </c>
      <c r="F1505" s="2" t="s">
        <v>24</v>
      </c>
    </row>
    <row r="1506" spans="1:6" ht="173.25" x14ac:dyDescent="0.25">
      <c r="A1506" s="34">
        <f>+'Key Dates'!$B$7</f>
        <v>45517</v>
      </c>
      <c r="B1506" s="34">
        <f>+'Key Dates'!$B$7</f>
        <v>45517</v>
      </c>
      <c r="C1506" s="47" t="s">
        <v>805</v>
      </c>
      <c r="D1506" s="27" t="s">
        <v>88</v>
      </c>
      <c r="E1506" s="2" t="s">
        <v>55</v>
      </c>
      <c r="F1506" s="2" t="s">
        <v>24</v>
      </c>
    </row>
    <row r="1507" spans="1:6" ht="173.25" x14ac:dyDescent="0.25">
      <c r="A1507" s="34">
        <f>+'Key Dates'!$B$7</f>
        <v>45517</v>
      </c>
      <c r="B1507" s="34">
        <f>+'Key Dates'!$B$7</f>
        <v>45517</v>
      </c>
      <c r="C1507" s="47" t="s">
        <v>805</v>
      </c>
      <c r="D1507" s="27" t="s">
        <v>88</v>
      </c>
      <c r="E1507" s="2" t="s">
        <v>18</v>
      </c>
      <c r="F1507" s="2" t="s">
        <v>24</v>
      </c>
    </row>
    <row r="1508" spans="1:6" ht="173.25" x14ac:dyDescent="0.25">
      <c r="A1508" s="34">
        <f>+'Key Dates'!$B$7</f>
        <v>45517</v>
      </c>
      <c r="B1508" s="34">
        <f>+'Key Dates'!$B$7</f>
        <v>45517</v>
      </c>
      <c r="C1508" s="47" t="s">
        <v>805</v>
      </c>
      <c r="D1508" s="27" t="s">
        <v>88</v>
      </c>
      <c r="E1508" s="2" t="s">
        <v>900</v>
      </c>
      <c r="F1508" s="2" t="s">
        <v>24</v>
      </c>
    </row>
    <row r="1509" spans="1:6" ht="173.25" x14ac:dyDescent="0.25">
      <c r="A1509" s="34">
        <f>+'Key Dates'!$B$7</f>
        <v>45517</v>
      </c>
      <c r="B1509" s="34">
        <f>+'Key Dates'!$B$7</f>
        <v>45517</v>
      </c>
      <c r="C1509" s="47" t="s">
        <v>805</v>
      </c>
      <c r="D1509" s="27" t="s">
        <v>88</v>
      </c>
      <c r="E1509" s="2" t="s">
        <v>19</v>
      </c>
      <c r="F1509" s="2" t="s">
        <v>24</v>
      </c>
    </row>
    <row r="1510" spans="1:6" ht="173.25" x14ac:dyDescent="0.25">
      <c r="A1510" s="34">
        <f>+'Key Dates'!$B$7</f>
        <v>45517</v>
      </c>
      <c r="B1510" s="34">
        <f>+'Key Dates'!$B$7</f>
        <v>45517</v>
      </c>
      <c r="C1510" s="47" t="s">
        <v>805</v>
      </c>
      <c r="D1510" s="27" t="s">
        <v>88</v>
      </c>
      <c r="E1510" s="2" t="s">
        <v>20</v>
      </c>
      <c r="F1510" s="2" t="s">
        <v>24</v>
      </c>
    </row>
    <row r="1511" spans="1:6" ht="173.25" x14ac:dyDescent="0.25">
      <c r="A1511" s="34">
        <f>+'Key Dates'!$B$7</f>
        <v>45517</v>
      </c>
      <c r="B1511" s="34">
        <f>+'Key Dates'!$B$7</f>
        <v>45517</v>
      </c>
      <c r="C1511" s="47" t="s">
        <v>805</v>
      </c>
      <c r="D1511" s="27" t="s">
        <v>88</v>
      </c>
      <c r="E1511" s="2" t="s">
        <v>30</v>
      </c>
      <c r="F1511" s="2" t="s">
        <v>24</v>
      </c>
    </row>
    <row r="1512" spans="1:6" ht="173.25" x14ac:dyDescent="0.25">
      <c r="A1512" s="34">
        <f>+'Key Dates'!$B$7</f>
        <v>45517</v>
      </c>
      <c r="B1512" s="34">
        <f>+'Key Dates'!$B$7</f>
        <v>45517</v>
      </c>
      <c r="C1512" s="47" t="s">
        <v>805</v>
      </c>
      <c r="D1512" s="27" t="s">
        <v>88</v>
      </c>
      <c r="E1512" s="2" t="s">
        <v>21</v>
      </c>
      <c r="F1512" s="2" t="s">
        <v>24</v>
      </c>
    </row>
    <row r="1513" spans="1:6" ht="173.25" x14ac:dyDescent="0.25">
      <c r="A1513" s="34">
        <f>+'Key Dates'!$B$7</f>
        <v>45517</v>
      </c>
      <c r="B1513" s="34">
        <f>+'Key Dates'!$B$7</f>
        <v>45517</v>
      </c>
      <c r="C1513" s="47" t="s">
        <v>805</v>
      </c>
      <c r="D1513" s="27" t="s">
        <v>88</v>
      </c>
      <c r="E1513" s="2" t="s">
        <v>22</v>
      </c>
      <c r="F1513" s="2" t="s">
        <v>24</v>
      </c>
    </row>
    <row r="1514" spans="1:6" ht="173.25" x14ac:dyDescent="0.25">
      <c r="A1514" s="34">
        <f>+'Key Dates'!$B$7</f>
        <v>45517</v>
      </c>
      <c r="B1514" s="34">
        <f>+'Key Dates'!$B$7</f>
        <v>45517</v>
      </c>
      <c r="C1514" s="47" t="s">
        <v>805</v>
      </c>
      <c r="D1514" s="27" t="s">
        <v>88</v>
      </c>
      <c r="E1514" s="2" t="s">
        <v>23</v>
      </c>
      <c r="F1514" s="2" t="s">
        <v>24</v>
      </c>
    </row>
    <row r="1515" spans="1:6" ht="173.25" x14ac:dyDescent="0.25">
      <c r="A1515" s="34">
        <f>+'Key Dates'!$B$7</f>
        <v>45517</v>
      </c>
      <c r="B1515" s="34">
        <f>+'Key Dates'!$B$7</f>
        <v>45517</v>
      </c>
      <c r="C1515" s="47" t="s">
        <v>805</v>
      </c>
      <c r="D1515" s="27" t="s">
        <v>88</v>
      </c>
      <c r="E1515" s="2" t="s">
        <v>52</v>
      </c>
      <c r="F1515" s="2" t="s">
        <v>24</v>
      </c>
    </row>
    <row r="1516" spans="1:6" ht="126" x14ac:dyDescent="0.25">
      <c r="A1516" s="34">
        <f>+'Key Dates'!$B$8-84</f>
        <v>45517</v>
      </c>
      <c r="B1516" s="34">
        <f>+'Key Dates'!$B$8-84</f>
        <v>45517</v>
      </c>
      <c r="C1516" s="44" t="s">
        <v>806</v>
      </c>
      <c r="D1516" s="27" t="s">
        <v>154</v>
      </c>
      <c r="E1516" s="2" t="s">
        <v>17</v>
      </c>
      <c r="F1516" s="2" t="s">
        <v>26</v>
      </c>
    </row>
    <row r="1517" spans="1:6" ht="126" x14ac:dyDescent="0.25">
      <c r="A1517" s="34">
        <f>+'Key Dates'!$B$8-84</f>
        <v>45517</v>
      </c>
      <c r="B1517" s="34">
        <f>+'Key Dates'!$B$8-84</f>
        <v>45517</v>
      </c>
      <c r="C1517" s="44" t="s">
        <v>806</v>
      </c>
      <c r="D1517" s="27" t="s">
        <v>154</v>
      </c>
      <c r="E1517" s="2" t="s">
        <v>18</v>
      </c>
      <c r="F1517" s="2" t="s">
        <v>26</v>
      </c>
    </row>
    <row r="1518" spans="1:6" ht="126" x14ac:dyDescent="0.25">
      <c r="A1518" s="34">
        <f>+'Key Dates'!$B$8-84</f>
        <v>45517</v>
      </c>
      <c r="B1518" s="34">
        <f>+'Key Dates'!$B$8-84</f>
        <v>45517</v>
      </c>
      <c r="C1518" s="44" t="s">
        <v>806</v>
      </c>
      <c r="D1518" s="27" t="s">
        <v>154</v>
      </c>
      <c r="E1518" s="2" t="s">
        <v>20</v>
      </c>
      <c r="F1518" s="2" t="s">
        <v>26</v>
      </c>
    </row>
    <row r="1519" spans="1:6" ht="126" x14ac:dyDescent="0.25">
      <c r="A1519" s="34">
        <f>+'Key Dates'!$B$8-84</f>
        <v>45517</v>
      </c>
      <c r="B1519" s="34">
        <f>+'Key Dates'!$B$8-84</f>
        <v>45517</v>
      </c>
      <c r="C1519" s="44" t="s">
        <v>806</v>
      </c>
      <c r="D1519" s="27" t="s">
        <v>154</v>
      </c>
      <c r="E1519" s="2" t="s">
        <v>21</v>
      </c>
      <c r="F1519" s="2" t="s">
        <v>26</v>
      </c>
    </row>
    <row r="1520" spans="1:6" ht="126" x14ac:dyDescent="0.25">
      <c r="A1520" s="34">
        <f>+'Key Dates'!$B$8-84</f>
        <v>45517</v>
      </c>
      <c r="B1520" s="34">
        <f>+'Key Dates'!$B$8-84</f>
        <v>45517</v>
      </c>
      <c r="C1520" s="44" t="s">
        <v>806</v>
      </c>
      <c r="D1520" s="27" t="s">
        <v>154</v>
      </c>
      <c r="E1520" s="2" t="s">
        <v>23</v>
      </c>
      <c r="F1520" s="2" t="s">
        <v>26</v>
      </c>
    </row>
    <row r="1521" spans="1:6" ht="126" x14ac:dyDescent="0.25">
      <c r="A1521" s="34">
        <f>+'Key Dates'!$B$8-84</f>
        <v>45517</v>
      </c>
      <c r="B1521" s="34">
        <f>+'Key Dates'!$B$8-84</f>
        <v>45517</v>
      </c>
      <c r="C1521" s="44" t="s">
        <v>806</v>
      </c>
      <c r="D1521" s="27" t="s">
        <v>154</v>
      </c>
      <c r="E1521" s="2" t="s">
        <v>52</v>
      </c>
      <c r="F1521" s="2" t="s">
        <v>26</v>
      </c>
    </row>
    <row r="1522" spans="1:6" s="30" customFormat="1" ht="110.25" x14ac:dyDescent="0.25">
      <c r="A1522" s="34">
        <f>+'Key Dates'!$B$7</f>
        <v>45517</v>
      </c>
      <c r="B1522" s="34">
        <f>+'Key Dates'!$B$7+1</f>
        <v>45518</v>
      </c>
      <c r="C1522" s="44" t="s">
        <v>438</v>
      </c>
      <c r="D1522" s="27" t="s">
        <v>146</v>
      </c>
      <c r="E1522" s="2" t="s">
        <v>17</v>
      </c>
      <c r="F1522" s="2" t="s">
        <v>208</v>
      </c>
    </row>
    <row r="1523" spans="1:6" s="30" customFormat="1" ht="110.25" x14ac:dyDescent="0.25">
      <c r="A1523" s="34">
        <f>+'Key Dates'!$B$7</f>
        <v>45517</v>
      </c>
      <c r="B1523" s="34">
        <f>+'Key Dates'!$B$7+1</f>
        <v>45518</v>
      </c>
      <c r="C1523" s="44" t="s">
        <v>438</v>
      </c>
      <c r="D1523" s="27" t="s">
        <v>146</v>
      </c>
      <c r="E1523" s="2" t="s">
        <v>18</v>
      </c>
      <c r="F1523" s="2" t="s">
        <v>208</v>
      </c>
    </row>
    <row r="1524" spans="1:6" s="30" customFormat="1" ht="110.25" x14ac:dyDescent="0.25">
      <c r="A1524" s="34">
        <f>+'Key Dates'!$B$7</f>
        <v>45517</v>
      </c>
      <c r="B1524" s="34">
        <f>+'Key Dates'!$B$7+1</f>
        <v>45518</v>
      </c>
      <c r="C1524" s="44" t="s">
        <v>438</v>
      </c>
      <c r="D1524" s="27" t="s">
        <v>146</v>
      </c>
      <c r="E1524" s="2" t="s">
        <v>19</v>
      </c>
      <c r="F1524" s="2" t="s">
        <v>208</v>
      </c>
    </row>
    <row r="1525" spans="1:6" s="30" customFormat="1" ht="110.25" x14ac:dyDescent="0.25">
      <c r="A1525" s="34">
        <f>+'Key Dates'!$B$7</f>
        <v>45517</v>
      </c>
      <c r="B1525" s="34">
        <f>+'Key Dates'!$B$7+1</f>
        <v>45518</v>
      </c>
      <c r="C1525" s="44" t="s">
        <v>438</v>
      </c>
      <c r="D1525" s="27" t="s">
        <v>146</v>
      </c>
      <c r="E1525" s="2" t="s">
        <v>20</v>
      </c>
      <c r="F1525" s="2" t="s">
        <v>208</v>
      </c>
    </row>
    <row r="1526" spans="1:6" s="30" customFormat="1" ht="110.25" x14ac:dyDescent="0.25">
      <c r="A1526" s="34">
        <f>+'Key Dates'!$B$7</f>
        <v>45517</v>
      </c>
      <c r="B1526" s="34">
        <f>+'Key Dates'!$B$7+1</f>
        <v>45518</v>
      </c>
      <c r="C1526" s="44" t="s">
        <v>438</v>
      </c>
      <c r="D1526" s="27" t="s">
        <v>146</v>
      </c>
      <c r="E1526" s="2" t="s">
        <v>30</v>
      </c>
      <c r="F1526" s="2" t="s">
        <v>208</v>
      </c>
    </row>
    <row r="1527" spans="1:6" s="30" customFormat="1" ht="110.25" x14ac:dyDescent="0.25">
      <c r="A1527" s="34">
        <f>+'Key Dates'!$B$7</f>
        <v>45517</v>
      </c>
      <c r="B1527" s="34">
        <f>+'Key Dates'!$B$7+1</f>
        <v>45518</v>
      </c>
      <c r="C1527" s="44" t="s">
        <v>438</v>
      </c>
      <c r="D1527" s="27" t="s">
        <v>146</v>
      </c>
      <c r="E1527" s="2" t="s">
        <v>21</v>
      </c>
      <c r="F1527" s="2" t="s">
        <v>208</v>
      </c>
    </row>
    <row r="1528" spans="1:6" s="30" customFormat="1" ht="110.25" x14ac:dyDescent="0.25">
      <c r="A1528" s="34">
        <f>+'Key Dates'!$B$7</f>
        <v>45517</v>
      </c>
      <c r="B1528" s="34">
        <f>+'Key Dates'!$B$7+1</f>
        <v>45518</v>
      </c>
      <c r="C1528" s="44" t="s">
        <v>438</v>
      </c>
      <c r="D1528" s="27" t="s">
        <v>146</v>
      </c>
      <c r="E1528" s="2" t="s">
        <v>22</v>
      </c>
      <c r="F1528" s="2" t="s">
        <v>208</v>
      </c>
    </row>
    <row r="1529" spans="1:6" ht="47.25" x14ac:dyDescent="0.25">
      <c r="A1529" s="34">
        <f>+'Key Dates'!$B$7+1</f>
        <v>45518</v>
      </c>
      <c r="B1529" s="34">
        <f>+'Key Dates'!$B$7+1</f>
        <v>45518</v>
      </c>
      <c r="C1529" s="44" t="s">
        <v>439</v>
      </c>
      <c r="D1529" s="27" t="s">
        <v>89</v>
      </c>
      <c r="E1529" s="2" t="s">
        <v>17</v>
      </c>
      <c r="F1529" s="2" t="s">
        <v>68</v>
      </c>
    </row>
    <row r="1530" spans="1:6" ht="47.25" x14ac:dyDescent="0.25">
      <c r="A1530" s="34">
        <f>+'Key Dates'!$B$7+1</f>
        <v>45518</v>
      </c>
      <c r="B1530" s="34">
        <f>+'Key Dates'!$B$7+1</f>
        <v>45518</v>
      </c>
      <c r="C1530" s="44" t="s">
        <v>439</v>
      </c>
      <c r="D1530" s="27" t="s">
        <v>89</v>
      </c>
      <c r="E1530" s="2" t="s">
        <v>18</v>
      </c>
      <c r="F1530" s="2" t="s">
        <v>68</v>
      </c>
    </row>
    <row r="1531" spans="1:6" ht="47.25" x14ac:dyDescent="0.25">
      <c r="A1531" s="34">
        <f>+'Key Dates'!$B$7+1</f>
        <v>45518</v>
      </c>
      <c r="B1531" s="34">
        <f>+'Key Dates'!$B$7+1</f>
        <v>45518</v>
      </c>
      <c r="C1531" s="44" t="s">
        <v>439</v>
      </c>
      <c r="D1531" s="27" t="s">
        <v>89</v>
      </c>
      <c r="E1531" s="2" t="s">
        <v>19</v>
      </c>
      <c r="F1531" s="2" t="s">
        <v>68</v>
      </c>
    </row>
    <row r="1532" spans="1:6" ht="47.25" x14ac:dyDescent="0.25">
      <c r="A1532" s="34">
        <f>+'Key Dates'!$B$7+1</f>
        <v>45518</v>
      </c>
      <c r="B1532" s="34">
        <f>+'Key Dates'!$B$7+1</f>
        <v>45518</v>
      </c>
      <c r="C1532" s="44" t="s">
        <v>439</v>
      </c>
      <c r="D1532" s="27" t="s">
        <v>89</v>
      </c>
      <c r="E1532" s="2" t="s">
        <v>20</v>
      </c>
      <c r="F1532" s="2" t="s">
        <v>68</v>
      </c>
    </row>
    <row r="1533" spans="1:6" ht="47.25" x14ac:dyDescent="0.25">
      <c r="A1533" s="34">
        <f>+'Key Dates'!$B$7+1</f>
        <v>45518</v>
      </c>
      <c r="B1533" s="34">
        <f>+'Key Dates'!$B$7+1</f>
        <v>45518</v>
      </c>
      <c r="C1533" s="44" t="s">
        <v>439</v>
      </c>
      <c r="D1533" s="27" t="s">
        <v>89</v>
      </c>
      <c r="E1533" s="2" t="s">
        <v>30</v>
      </c>
      <c r="F1533" s="2" t="s">
        <v>68</v>
      </c>
    </row>
    <row r="1534" spans="1:6" ht="47.25" x14ac:dyDescent="0.25">
      <c r="A1534" s="34">
        <f>+'Key Dates'!$B$7+1</f>
        <v>45518</v>
      </c>
      <c r="B1534" s="34">
        <f>+'Key Dates'!$B$7+1</f>
        <v>45518</v>
      </c>
      <c r="C1534" s="44" t="s">
        <v>439</v>
      </c>
      <c r="D1534" s="27" t="s">
        <v>89</v>
      </c>
      <c r="E1534" s="2" t="s">
        <v>21</v>
      </c>
      <c r="F1534" s="2" t="s">
        <v>68</v>
      </c>
    </row>
    <row r="1535" spans="1:6" ht="78.75" x14ac:dyDescent="0.25">
      <c r="A1535" s="34">
        <f>+'Key Dates'!$B$7+1</f>
        <v>45518</v>
      </c>
      <c r="B1535" s="34">
        <f>+'Key Dates'!$B$7+42</f>
        <v>45559</v>
      </c>
      <c r="C1535" s="44" t="s">
        <v>440</v>
      </c>
      <c r="D1535" s="27">
        <v>201.17099999999999</v>
      </c>
      <c r="E1535" s="2" t="s">
        <v>17</v>
      </c>
      <c r="F1535" s="2" t="s">
        <v>210</v>
      </c>
    </row>
    <row r="1536" spans="1:6" ht="78.75" x14ac:dyDescent="0.25">
      <c r="A1536" s="34">
        <f>+'Key Dates'!$B$7+1</f>
        <v>45518</v>
      </c>
      <c r="B1536" s="34">
        <f>+'Key Dates'!$B$7+42</f>
        <v>45559</v>
      </c>
      <c r="C1536" s="44" t="s">
        <v>440</v>
      </c>
      <c r="D1536" s="27">
        <v>201.17099999999999</v>
      </c>
      <c r="E1536" s="2" t="s">
        <v>38</v>
      </c>
      <c r="F1536" s="2" t="s">
        <v>210</v>
      </c>
    </row>
    <row r="1537" spans="1:6" ht="157.5" x14ac:dyDescent="0.25">
      <c r="A1537" s="34">
        <f>+'Key Dates'!$B$7+1</f>
        <v>45518</v>
      </c>
      <c r="B1537" s="34">
        <f>+'Key Dates'!$B$7+42</f>
        <v>45559</v>
      </c>
      <c r="C1537" s="44" t="s">
        <v>441</v>
      </c>
      <c r="D1537" s="27" t="s">
        <v>91</v>
      </c>
      <c r="E1537" s="2" t="s">
        <v>17</v>
      </c>
      <c r="F1537" s="2" t="s">
        <v>210</v>
      </c>
    </row>
    <row r="1538" spans="1:6" ht="157.5" x14ac:dyDescent="0.25">
      <c r="A1538" s="34">
        <f>+'Key Dates'!$B$7+1</f>
        <v>45518</v>
      </c>
      <c r="B1538" s="34">
        <f>+'Key Dates'!$B$7+42</f>
        <v>45559</v>
      </c>
      <c r="C1538" s="44" t="s">
        <v>441</v>
      </c>
      <c r="D1538" s="27" t="s">
        <v>91</v>
      </c>
      <c r="E1538" s="2" t="s">
        <v>38</v>
      </c>
      <c r="F1538" s="2" t="s">
        <v>210</v>
      </c>
    </row>
    <row r="1539" spans="1:6" ht="63.75" x14ac:dyDescent="0.25">
      <c r="A1539" s="34">
        <f>+'Key Dates'!$B$7+1</f>
        <v>45518</v>
      </c>
      <c r="B1539" s="34">
        <f>+'Key Dates'!$B$7+49</f>
        <v>45566</v>
      </c>
      <c r="C1539" s="44" t="s">
        <v>442</v>
      </c>
      <c r="D1539" s="27" t="s">
        <v>92</v>
      </c>
      <c r="E1539" s="2" t="s">
        <v>17</v>
      </c>
      <c r="F1539" s="2" t="s">
        <v>34</v>
      </c>
    </row>
    <row r="1540" spans="1:6" ht="63.75" x14ac:dyDescent="0.25">
      <c r="A1540" s="34">
        <f>+'Key Dates'!$B$7+1</f>
        <v>45518</v>
      </c>
      <c r="B1540" s="34">
        <f>+'Key Dates'!$B$7+49</f>
        <v>45566</v>
      </c>
      <c r="C1540" s="44" t="s">
        <v>442</v>
      </c>
      <c r="D1540" s="27" t="s">
        <v>92</v>
      </c>
      <c r="E1540" s="2" t="s">
        <v>38</v>
      </c>
      <c r="F1540" s="2" t="s">
        <v>34</v>
      </c>
    </row>
    <row r="1541" spans="1:6" ht="47.25" x14ac:dyDescent="0.25">
      <c r="A1541" s="34">
        <f>+'Key Dates'!$B$7+2</f>
        <v>45519</v>
      </c>
      <c r="B1541" s="34">
        <f>+'Key Dates'!$B$7+2</f>
        <v>45519</v>
      </c>
      <c r="C1541" s="44" t="s">
        <v>443</v>
      </c>
      <c r="D1541" s="27" t="s">
        <v>89</v>
      </c>
      <c r="E1541" s="2" t="s">
        <v>17</v>
      </c>
      <c r="F1541" s="2" t="s">
        <v>34</v>
      </c>
    </row>
    <row r="1542" spans="1:6" ht="47.25" x14ac:dyDescent="0.25">
      <c r="A1542" s="34">
        <f>+'Key Dates'!$B$7+2</f>
        <v>45519</v>
      </c>
      <c r="B1542" s="34">
        <f>+'Key Dates'!$B$7+2</f>
        <v>45519</v>
      </c>
      <c r="C1542" s="44" t="s">
        <v>443</v>
      </c>
      <c r="D1542" s="27" t="s">
        <v>89</v>
      </c>
      <c r="E1542" s="2" t="s">
        <v>18</v>
      </c>
      <c r="F1542" s="2" t="s">
        <v>34</v>
      </c>
    </row>
    <row r="1543" spans="1:6" ht="47.25" x14ac:dyDescent="0.25">
      <c r="A1543" s="34">
        <f>+'Key Dates'!$B$7+2</f>
        <v>45519</v>
      </c>
      <c r="B1543" s="34">
        <f>+'Key Dates'!$B$7+2</f>
        <v>45519</v>
      </c>
      <c r="C1543" s="44" t="s">
        <v>443</v>
      </c>
      <c r="D1543" s="27" t="s">
        <v>89</v>
      </c>
      <c r="E1543" s="2" t="s">
        <v>19</v>
      </c>
      <c r="F1543" s="2" t="s">
        <v>34</v>
      </c>
    </row>
    <row r="1544" spans="1:6" ht="47.25" x14ac:dyDescent="0.25">
      <c r="A1544" s="34">
        <f>+'Key Dates'!$B$7+2</f>
        <v>45519</v>
      </c>
      <c r="B1544" s="34">
        <f>+'Key Dates'!$B$7+2</f>
        <v>45519</v>
      </c>
      <c r="C1544" s="44" t="s">
        <v>443</v>
      </c>
      <c r="D1544" s="27" t="s">
        <v>89</v>
      </c>
      <c r="E1544" s="2" t="s">
        <v>20</v>
      </c>
      <c r="F1544" s="2" t="s">
        <v>34</v>
      </c>
    </row>
    <row r="1545" spans="1:6" ht="47.25" x14ac:dyDescent="0.25">
      <c r="A1545" s="34">
        <f>+'Key Dates'!$B$7+2</f>
        <v>45519</v>
      </c>
      <c r="B1545" s="34">
        <f>+'Key Dates'!$B$7+2</f>
        <v>45519</v>
      </c>
      <c r="C1545" s="44" t="s">
        <v>443</v>
      </c>
      <c r="D1545" s="27" t="s">
        <v>89</v>
      </c>
      <c r="E1545" s="2" t="s">
        <v>30</v>
      </c>
      <c r="F1545" s="2" t="s">
        <v>34</v>
      </c>
    </row>
    <row r="1546" spans="1:6" ht="47.25" x14ac:dyDescent="0.25">
      <c r="A1546" s="34">
        <f>+'Key Dates'!$B$7+2</f>
        <v>45519</v>
      </c>
      <c r="B1546" s="34">
        <f>+'Key Dates'!$B$7+2</f>
        <v>45519</v>
      </c>
      <c r="C1546" s="44" t="s">
        <v>443</v>
      </c>
      <c r="D1546" s="27" t="s">
        <v>89</v>
      </c>
      <c r="E1546" s="2" t="s">
        <v>21</v>
      </c>
      <c r="F1546" s="2" t="s">
        <v>34</v>
      </c>
    </row>
    <row r="1547" spans="1:6" ht="94.5" x14ac:dyDescent="0.25">
      <c r="A1547" s="34">
        <f>+'Key Dates'!$B$43+16</f>
        <v>45519</v>
      </c>
      <c r="B1547" s="34">
        <f>+'Key Dates'!$B$43+16</f>
        <v>45519</v>
      </c>
      <c r="C1547" s="44" t="s">
        <v>444</v>
      </c>
      <c r="D1547" s="27" t="s">
        <v>155</v>
      </c>
      <c r="E1547" s="2" t="s">
        <v>17</v>
      </c>
      <c r="F1547" s="2" t="s">
        <v>26</v>
      </c>
    </row>
    <row r="1548" spans="1:6" ht="94.5" x14ac:dyDescent="0.25">
      <c r="A1548" s="34">
        <f>+'Key Dates'!$B$43+16</f>
        <v>45519</v>
      </c>
      <c r="B1548" s="34">
        <f>+'Key Dates'!$B$43+16</f>
        <v>45519</v>
      </c>
      <c r="C1548" s="44" t="s">
        <v>444</v>
      </c>
      <c r="D1548" s="27" t="s">
        <v>155</v>
      </c>
      <c r="E1548" s="2" t="s">
        <v>18</v>
      </c>
      <c r="F1548" s="2" t="s">
        <v>26</v>
      </c>
    </row>
    <row r="1549" spans="1:6" ht="94.5" x14ac:dyDescent="0.25">
      <c r="A1549" s="34">
        <f>+'Key Dates'!$B$43+16</f>
        <v>45519</v>
      </c>
      <c r="B1549" s="34">
        <f>+'Key Dates'!$B$43+16</f>
        <v>45519</v>
      </c>
      <c r="C1549" s="44" t="s">
        <v>444</v>
      </c>
      <c r="D1549" s="27" t="s">
        <v>155</v>
      </c>
      <c r="E1549" s="2" t="s">
        <v>19</v>
      </c>
      <c r="F1549" s="2" t="s">
        <v>26</v>
      </c>
    </row>
    <row r="1550" spans="1:6" ht="94.5" x14ac:dyDescent="0.25">
      <c r="A1550" s="34">
        <f>+'Key Dates'!$B$43+16</f>
        <v>45519</v>
      </c>
      <c r="B1550" s="34">
        <f>+'Key Dates'!$B$43+16</f>
        <v>45519</v>
      </c>
      <c r="C1550" s="44" t="s">
        <v>444</v>
      </c>
      <c r="D1550" s="27" t="s">
        <v>155</v>
      </c>
      <c r="E1550" s="2" t="s">
        <v>20</v>
      </c>
      <c r="F1550" s="2" t="s">
        <v>26</v>
      </c>
    </row>
    <row r="1551" spans="1:6" ht="94.5" x14ac:dyDescent="0.25">
      <c r="A1551" s="34">
        <f>+'Key Dates'!$B$43+16</f>
        <v>45519</v>
      </c>
      <c r="B1551" s="34">
        <f>+'Key Dates'!$B$43+16</f>
        <v>45519</v>
      </c>
      <c r="C1551" s="44" t="s">
        <v>444</v>
      </c>
      <c r="D1551" s="27" t="s">
        <v>155</v>
      </c>
      <c r="E1551" s="2" t="s">
        <v>30</v>
      </c>
      <c r="F1551" s="2" t="s">
        <v>26</v>
      </c>
    </row>
    <row r="1552" spans="1:6" ht="94.5" x14ac:dyDescent="0.25">
      <c r="A1552" s="34">
        <f>+'Key Dates'!$B$43+16</f>
        <v>45519</v>
      </c>
      <c r="B1552" s="34">
        <f>+'Key Dates'!$B$43+16</f>
        <v>45519</v>
      </c>
      <c r="C1552" s="44" t="s">
        <v>444</v>
      </c>
      <c r="D1552" s="27" t="s">
        <v>155</v>
      </c>
      <c r="E1552" s="2" t="s">
        <v>21</v>
      </c>
      <c r="F1552" s="2" t="s">
        <v>26</v>
      </c>
    </row>
    <row r="1553" spans="1:6" ht="94.5" x14ac:dyDescent="0.25">
      <c r="A1553" s="34">
        <f>+'Key Dates'!$B$43+16</f>
        <v>45519</v>
      </c>
      <c r="B1553" s="34">
        <f>+'Key Dates'!$B$43+16</f>
        <v>45519</v>
      </c>
      <c r="C1553" s="44" t="s">
        <v>444</v>
      </c>
      <c r="D1553" s="27" t="s">
        <v>155</v>
      </c>
      <c r="E1553" s="2" t="s">
        <v>23</v>
      </c>
      <c r="F1553" s="2" t="s">
        <v>26</v>
      </c>
    </row>
    <row r="1554" spans="1:6" ht="94.5" x14ac:dyDescent="0.25">
      <c r="A1554" s="34">
        <f>+'Key Dates'!$B$43+16</f>
        <v>45519</v>
      </c>
      <c r="B1554" s="34">
        <f>+'Key Dates'!$B$43+16</f>
        <v>45519</v>
      </c>
      <c r="C1554" s="44" t="s">
        <v>444</v>
      </c>
      <c r="D1554" s="27" t="s">
        <v>155</v>
      </c>
      <c r="E1554" s="2" t="s">
        <v>52</v>
      </c>
      <c r="F1554" s="2" t="s">
        <v>26</v>
      </c>
    </row>
    <row r="1555" spans="1:6" ht="94.5" x14ac:dyDescent="0.25">
      <c r="A1555" s="34">
        <f>+'Key Dates'!$B$43+16</f>
        <v>45519</v>
      </c>
      <c r="B1555" s="34">
        <f>+'Key Dates'!$B$43+16</f>
        <v>45519</v>
      </c>
      <c r="C1555" s="44" t="s">
        <v>445</v>
      </c>
      <c r="D1555" s="27" t="s">
        <v>203</v>
      </c>
      <c r="E1555" s="2" t="s">
        <v>17</v>
      </c>
      <c r="F1555" s="2" t="s">
        <v>26</v>
      </c>
    </row>
    <row r="1556" spans="1:6" ht="94.5" x14ac:dyDescent="0.25">
      <c r="A1556" s="34">
        <f>+'Key Dates'!$B$43+16</f>
        <v>45519</v>
      </c>
      <c r="B1556" s="34">
        <f>+'Key Dates'!$B$43+16</f>
        <v>45519</v>
      </c>
      <c r="C1556" s="44" t="s">
        <v>445</v>
      </c>
      <c r="D1556" s="27" t="s">
        <v>203</v>
      </c>
      <c r="E1556" s="2" t="s">
        <v>18</v>
      </c>
      <c r="F1556" s="2" t="s">
        <v>26</v>
      </c>
    </row>
    <row r="1557" spans="1:6" ht="94.5" x14ac:dyDescent="0.25">
      <c r="A1557" s="34">
        <f>+'Key Dates'!$B$43+16</f>
        <v>45519</v>
      </c>
      <c r="B1557" s="34">
        <f>+'Key Dates'!$B$43+16</f>
        <v>45519</v>
      </c>
      <c r="C1557" s="44" t="s">
        <v>445</v>
      </c>
      <c r="D1557" s="27" t="s">
        <v>203</v>
      </c>
      <c r="E1557" s="2" t="s">
        <v>20</v>
      </c>
      <c r="F1557" s="2" t="s">
        <v>26</v>
      </c>
    </row>
    <row r="1558" spans="1:6" ht="94.5" x14ac:dyDescent="0.25">
      <c r="A1558" s="34">
        <f>+'Key Dates'!$B$43+16</f>
        <v>45519</v>
      </c>
      <c r="B1558" s="34">
        <f>+'Key Dates'!$B$43+16</f>
        <v>45519</v>
      </c>
      <c r="C1558" s="44" t="s">
        <v>445</v>
      </c>
      <c r="D1558" s="27" t="s">
        <v>203</v>
      </c>
      <c r="E1558" s="2" t="s">
        <v>21</v>
      </c>
      <c r="F1558" s="2" t="s">
        <v>26</v>
      </c>
    </row>
    <row r="1559" spans="1:6" ht="94.5" x14ac:dyDescent="0.25">
      <c r="A1559" s="34">
        <f>+'Key Dates'!$B$43+16</f>
        <v>45519</v>
      </c>
      <c r="B1559" s="34">
        <f>+'Key Dates'!$B$43+16</f>
        <v>45519</v>
      </c>
      <c r="C1559" s="44" t="s">
        <v>445</v>
      </c>
      <c r="D1559" s="27" t="s">
        <v>203</v>
      </c>
      <c r="E1559" s="2" t="s">
        <v>23</v>
      </c>
      <c r="F1559" s="2" t="s">
        <v>26</v>
      </c>
    </row>
    <row r="1560" spans="1:6" ht="94.5" x14ac:dyDescent="0.25">
      <c r="A1560" s="34">
        <f>+'Key Dates'!$B$43+16</f>
        <v>45519</v>
      </c>
      <c r="B1560" s="34">
        <f>+'Key Dates'!$B$43+16</f>
        <v>45519</v>
      </c>
      <c r="C1560" s="44" t="s">
        <v>445</v>
      </c>
      <c r="D1560" s="27" t="s">
        <v>203</v>
      </c>
      <c r="E1560" s="2" t="s">
        <v>52</v>
      </c>
      <c r="F1560" s="2" t="s">
        <v>26</v>
      </c>
    </row>
    <row r="1561" spans="1:6" ht="141.75" x14ac:dyDescent="0.25">
      <c r="A1561" s="34">
        <f>+'Key Dates'!$B$43+16</f>
        <v>45519</v>
      </c>
      <c r="B1561" s="34">
        <f>+'Key Dates'!$B$43+16</f>
        <v>45519</v>
      </c>
      <c r="C1561" s="44" t="s">
        <v>807</v>
      </c>
      <c r="D1561" s="27" t="s">
        <v>114</v>
      </c>
      <c r="E1561" s="2" t="s">
        <v>17</v>
      </c>
      <c r="F1561" s="2" t="s">
        <v>49</v>
      </c>
    </row>
    <row r="1562" spans="1:6" ht="141.75" x14ac:dyDescent="0.25">
      <c r="A1562" s="34">
        <f>+'Key Dates'!$B$43+16</f>
        <v>45519</v>
      </c>
      <c r="B1562" s="34">
        <f>+'Key Dates'!$B$43+16</f>
        <v>45519</v>
      </c>
      <c r="C1562" s="44" t="s">
        <v>807</v>
      </c>
      <c r="D1562" s="27" t="s">
        <v>114</v>
      </c>
      <c r="E1562" s="2" t="s">
        <v>18</v>
      </c>
      <c r="F1562" s="2" t="s">
        <v>49</v>
      </c>
    </row>
    <row r="1563" spans="1:6" ht="141.75" x14ac:dyDescent="0.25">
      <c r="A1563" s="34">
        <f>+'Key Dates'!$B$43+16</f>
        <v>45519</v>
      </c>
      <c r="B1563" s="34">
        <f>+'Key Dates'!$B$43+16</f>
        <v>45519</v>
      </c>
      <c r="C1563" s="44" t="s">
        <v>807</v>
      </c>
      <c r="D1563" s="27" t="s">
        <v>114</v>
      </c>
      <c r="E1563" s="2" t="s">
        <v>900</v>
      </c>
      <c r="F1563" s="2" t="s">
        <v>49</v>
      </c>
    </row>
    <row r="1564" spans="1:6" ht="141.75" x14ac:dyDescent="0.25">
      <c r="A1564" s="34">
        <f>+'Key Dates'!$B$43+16</f>
        <v>45519</v>
      </c>
      <c r="B1564" s="34">
        <f>+'Key Dates'!$B$43+16</f>
        <v>45519</v>
      </c>
      <c r="C1564" s="44" t="s">
        <v>807</v>
      </c>
      <c r="D1564" s="27" t="s">
        <v>114</v>
      </c>
      <c r="E1564" s="2" t="s">
        <v>19</v>
      </c>
      <c r="F1564" s="2" t="s">
        <v>49</v>
      </c>
    </row>
    <row r="1565" spans="1:6" ht="141.75" x14ac:dyDescent="0.25">
      <c r="A1565" s="34">
        <f>+'Key Dates'!$B$43+16</f>
        <v>45519</v>
      </c>
      <c r="B1565" s="34">
        <f>+'Key Dates'!$B$43+16</f>
        <v>45519</v>
      </c>
      <c r="C1565" s="44" t="s">
        <v>807</v>
      </c>
      <c r="D1565" s="27" t="s">
        <v>114</v>
      </c>
      <c r="E1565" s="2" t="s">
        <v>20</v>
      </c>
      <c r="F1565" s="2" t="s">
        <v>49</v>
      </c>
    </row>
    <row r="1566" spans="1:6" ht="141.75" x14ac:dyDescent="0.25">
      <c r="A1566" s="34">
        <f>+'Key Dates'!$B$43+16</f>
        <v>45519</v>
      </c>
      <c r="B1566" s="34">
        <f>+'Key Dates'!$B$43+16</f>
        <v>45519</v>
      </c>
      <c r="C1566" s="44" t="s">
        <v>807</v>
      </c>
      <c r="D1566" s="27" t="s">
        <v>114</v>
      </c>
      <c r="E1566" s="2" t="s">
        <v>30</v>
      </c>
      <c r="F1566" s="2" t="s">
        <v>49</v>
      </c>
    </row>
    <row r="1567" spans="1:6" ht="141.75" x14ac:dyDescent="0.25">
      <c r="A1567" s="34">
        <f>+'Key Dates'!$B$43+16</f>
        <v>45519</v>
      </c>
      <c r="B1567" s="34">
        <f>+'Key Dates'!$B$43+16</f>
        <v>45519</v>
      </c>
      <c r="C1567" s="44" t="s">
        <v>807</v>
      </c>
      <c r="D1567" s="27" t="s">
        <v>114</v>
      </c>
      <c r="E1567" s="2" t="s">
        <v>21</v>
      </c>
      <c r="F1567" s="2" t="s">
        <v>49</v>
      </c>
    </row>
    <row r="1568" spans="1:6" ht="141.75" x14ac:dyDescent="0.25">
      <c r="A1568" s="34">
        <f>+'Key Dates'!$B$43+16</f>
        <v>45519</v>
      </c>
      <c r="B1568" s="34">
        <f>+'Key Dates'!$B$43+16</f>
        <v>45519</v>
      </c>
      <c r="C1568" s="44" t="s">
        <v>807</v>
      </c>
      <c r="D1568" s="27" t="s">
        <v>114</v>
      </c>
      <c r="E1568" s="2" t="s">
        <v>22</v>
      </c>
      <c r="F1568" s="2" t="s">
        <v>49</v>
      </c>
    </row>
    <row r="1569" spans="1:6" ht="141.75" x14ac:dyDescent="0.25">
      <c r="A1569" s="34">
        <f>+'Key Dates'!$B$43+16</f>
        <v>45519</v>
      </c>
      <c r="B1569" s="34">
        <f>+'Key Dates'!$B$43+16</f>
        <v>45519</v>
      </c>
      <c r="C1569" s="44" t="s">
        <v>807</v>
      </c>
      <c r="D1569" s="27" t="s">
        <v>114</v>
      </c>
      <c r="E1569" s="2" t="s">
        <v>23</v>
      </c>
      <c r="F1569" s="2" t="s">
        <v>49</v>
      </c>
    </row>
    <row r="1570" spans="1:6" ht="141.75" x14ac:dyDescent="0.25">
      <c r="A1570" s="34">
        <f>+'Key Dates'!$B$43+16</f>
        <v>45519</v>
      </c>
      <c r="B1570" s="34">
        <f>+'Key Dates'!$B$43+16</f>
        <v>45519</v>
      </c>
      <c r="C1570" s="44" t="s">
        <v>807</v>
      </c>
      <c r="D1570" s="27" t="s">
        <v>114</v>
      </c>
      <c r="E1570" s="2" t="s">
        <v>52</v>
      </c>
      <c r="F1570" s="2" t="s">
        <v>49</v>
      </c>
    </row>
    <row r="1571" spans="1:6" ht="141.75" x14ac:dyDescent="0.25">
      <c r="A1571" s="34">
        <f>+'Key Dates'!$B$7+2</f>
        <v>45519</v>
      </c>
      <c r="B1571" s="34">
        <f>+'Key Dates'!$B$7+3</f>
        <v>45520</v>
      </c>
      <c r="C1571" s="44" t="s">
        <v>808</v>
      </c>
      <c r="D1571" s="27" t="s">
        <v>147</v>
      </c>
      <c r="E1571" s="2" t="s">
        <v>17</v>
      </c>
      <c r="F1571" s="2" t="s">
        <v>34</v>
      </c>
    </row>
    <row r="1572" spans="1:6" ht="141.75" x14ac:dyDescent="0.25">
      <c r="A1572" s="34">
        <f>+'Key Dates'!$B$7+2</f>
        <v>45519</v>
      </c>
      <c r="B1572" s="34">
        <f>+'Key Dates'!$B$7+3</f>
        <v>45520</v>
      </c>
      <c r="C1572" s="44" t="s">
        <v>808</v>
      </c>
      <c r="D1572" s="27" t="s">
        <v>147</v>
      </c>
      <c r="E1572" s="2" t="s">
        <v>27</v>
      </c>
      <c r="F1572" s="2" t="s">
        <v>34</v>
      </c>
    </row>
    <row r="1573" spans="1:6" ht="141.75" x14ac:dyDescent="0.25">
      <c r="A1573" s="34">
        <f>+'Key Dates'!$B$7+2</f>
        <v>45519</v>
      </c>
      <c r="B1573" s="34">
        <f>+'Key Dates'!$B$7+3</f>
        <v>45520</v>
      </c>
      <c r="C1573" s="44" t="s">
        <v>808</v>
      </c>
      <c r="D1573" s="27" t="s">
        <v>147</v>
      </c>
      <c r="E1573" s="2" t="s">
        <v>55</v>
      </c>
      <c r="F1573" s="2" t="s">
        <v>34</v>
      </c>
    </row>
    <row r="1574" spans="1:6" ht="141.75" x14ac:dyDescent="0.25">
      <c r="A1574" s="34">
        <f>+'Key Dates'!$B$7+2</f>
        <v>45519</v>
      </c>
      <c r="B1574" s="34">
        <f>+'Key Dates'!$B$7+3</f>
        <v>45520</v>
      </c>
      <c r="C1574" s="44" t="s">
        <v>808</v>
      </c>
      <c r="D1574" s="27" t="s">
        <v>147</v>
      </c>
      <c r="E1574" s="2" t="s">
        <v>18</v>
      </c>
      <c r="F1574" s="2" t="s">
        <v>34</v>
      </c>
    </row>
    <row r="1575" spans="1:6" ht="141.75" x14ac:dyDescent="0.25">
      <c r="A1575" s="34">
        <f>+'Key Dates'!$B$7+2</f>
        <v>45519</v>
      </c>
      <c r="B1575" s="34">
        <f>+'Key Dates'!$B$7+3</f>
        <v>45520</v>
      </c>
      <c r="C1575" s="44" t="s">
        <v>809</v>
      </c>
      <c r="D1575" s="27" t="s">
        <v>148</v>
      </c>
      <c r="E1575" s="2" t="s">
        <v>17</v>
      </c>
      <c r="F1575" s="2" t="s">
        <v>211</v>
      </c>
    </row>
    <row r="1576" spans="1:6" ht="141.75" x14ac:dyDescent="0.25">
      <c r="A1576" s="34">
        <f>+'Key Dates'!$B$7+2</f>
        <v>45519</v>
      </c>
      <c r="B1576" s="34">
        <f>+'Key Dates'!$B$7+3</f>
        <v>45520</v>
      </c>
      <c r="C1576" s="44" t="s">
        <v>809</v>
      </c>
      <c r="D1576" s="27" t="s">
        <v>148</v>
      </c>
      <c r="E1576" s="2" t="s">
        <v>66</v>
      </c>
      <c r="F1576" s="2" t="s">
        <v>211</v>
      </c>
    </row>
    <row r="1577" spans="1:6" ht="141.75" x14ac:dyDescent="0.25">
      <c r="A1577" s="34">
        <f>+'Key Dates'!$B$7+2</f>
        <v>45519</v>
      </c>
      <c r="B1577" s="34">
        <f>+'Key Dates'!$B$7+3</f>
        <v>45520</v>
      </c>
      <c r="C1577" s="44" t="s">
        <v>809</v>
      </c>
      <c r="D1577" s="27" t="s">
        <v>148</v>
      </c>
      <c r="E1577" s="2" t="s">
        <v>55</v>
      </c>
      <c r="F1577" s="2" t="s">
        <v>211</v>
      </c>
    </row>
    <row r="1578" spans="1:6" ht="141.75" x14ac:dyDescent="0.25">
      <c r="A1578" s="34">
        <f>+'Key Dates'!$B$7+2</f>
        <v>45519</v>
      </c>
      <c r="B1578" s="34">
        <f>+'Key Dates'!$B$7+3</f>
        <v>45520</v>
      </c>
      <c r="C1578" s="44" t="s">
        <v>809</v>
      </c>
      <c r="D1578" s="27" t="s">
        <v>148</v>
      </c>
      <c r="E1578" s="2" t="s">
        <v>18</v>
      </c>
      <c r="F1578" s="2" t="s">
        <v>211</v>
      </c>
    </row>
    <row r="1579" spans="1:6" ht="141.75" x14ac:dyDescent="0.25">
      <c r="A1579" s="34">
        <f>+'Key Dates'!$B$7+2</f>
        <v>45519</v>
      </c>
      <c r="B1579" s="34">
        <f>+'Key Dates'!$B$7+3</f>
        <v>45520</v>
      </c>
      <c r="C1579" s="44" t="s">
        <v>809</v>
      </c>
      <c r="D1579" s="27" t="s">
        <v>148</v>
      </c>
      <c r="E1579" s="2" t="s">
        <v>19</v>
      </c>
      <c r="F1579" s="2" t="s">
        <v>211</v>
      </c>
    </row>
    <row r="1580" spans="1:6" ht="141.75" x14ac:dyDescent="0.25">
      <c r="A1580" s="34">
        <f>+'Key Dates'!$B$7+2</f>
        <v>45519</v>
      </c>
      <c r="B1580" s="34">
        <f>+'Key Dates'!$B$7+3</f>
        <v>45520</v>
      </c>
      <c r="C1580" s="44" t="s">
        <v>809</v>
      </c>
      <c r="D1580" s="27" t="s">
        <v>148</v>
      </c>
      <c r="E1580" s="2" t="s">
        <v>20</v>
      </c>
      <c r="F1580" s="2" t="s">
        <v>211</v>
      </c>
    </row>
    <row r="1581" spans="1:6" ht="141.75" x14ac:dyDescent="0.25">
      <c r="A1581" s="34">
        <f>+'Key Dates'!$B$7+2</f>
        <v>45519</v>
      </c>
      <c r="B1581" s="34">
        <f>+'Key Dates'!$B$7+3</f>
        <v>45520</v>
      </c>
      <c r="C1581" s="44" t="s">
        <v>809</v>
      </c>
      <c r="D1581" s="27" t="s">
        <v>148</v>
      </c>
      <c r="E1581" s="2" t="s">
        <v>30</v>
      </c>
      <c r="F1581" s="2" t="s">
        <v>211</v>
      </c>
    </row>
    <row r="1582" spans="1:6" ht="141.75" x14ac:dyDescent="0.25">
      <c r="A1582" s="34">
        <f>+'Key Dates'!$B$7+2</f>
        <v>45519</v>
      </c>
      <c r="B1582" s="34">
        <f>+'Key Dates'!$B$7+3</f>
        <v>45520</v>
      </c>
      <c r="C1582" s="44" t="s">
        <v>809</v>
      </c>
      <c r="D1582" s="27" t="s">
        <v>148</v>
      </c>
      <c r="E1582" s="2" t="s">
        <v>21</v>
      </c>
      <c r="F1582" s="2" t="s">
        <v>211</v>
      </c>
    </row>
    <row r="1583" spans="1:6" ht="126" x14ac:dyDescent="0.25">
      <c r="A1583" s="34">
        <f>+'Key Dates'!$B$7+2</f>
        <v>45519</v>
      </c>
      <c r="B1583" s="34">
        <f>+'Key Dates'!$B$7+3</f>
        <v>45520</v>
      </c>
      <c r="C1583" s="44" t="s">
        <v>810</v>
      </c>
      <c r="D1583" s="27" t="s">
        <v>573</v>
      </c>
      <c r="E1583" s="2" t="s">
        <v>17</v>
      </c>
      <c r="F1583" s="2" t="s">
        <v>34</v>
      </c>
    </row>
    <row r="1584" spans="1:6" ht="126" x14ac:dyDescent="0.25">
      <c r="A1584" s="34">
        <f>+'Key Dates'!$B$7+2</f>
        <v>45519</v>
      </c>
      <c r="B1584" s="34">
        <f>+'Key Dates'!$B$7+3</f>
        <v>45520</v>
      </c>
      <c r="C1584" s="44" t="s">
        <v>810</v>
      </c>
      <c r="D1584" s="27" t="s">
        <v>573</v>
      </c>
      <c r="E1584" s="2" t="s">
        <v>18</v>
      </c>
      <c r="F1584" s="2" t="s">
        <v>34</v>
      </c>
    </row>
    <row r="1585" spans="1:6" ht="126" x14ac:dyDescent="0.25">
      <c r="A1585" s="34">
        <f>+'Key Dates'!$B$7+2</f>
        <v>45519</v>
      </c>
      <c r="B1585" s="34">
        <f>+'Key Dates'!$B$7+3</f>
        <v>45520</v>
      </c>
      <c r="C1585" s="44" t="s">
        <v>810</v>
      </c>
      <c r="D1585" s="27" t="s">
        <v>573</v>
      </c>
      <c r="E1585" s="2" t="s">
        <v>19</v>
      </c>
      <c r="F1585" s="2" t="s">
        <v>34</v>
      </c>
    </row>
    <row r="1586" spans="1:6" ht="126" x14ac:dyDescent="0.25">
      <c r="A1586" s="34">
        <f>+'Key Dates'!$B$7+2</f>
        <v>45519</v>
      </c>
      <c r="B1586" s="34">
        <f>+'Key Dates'!$B$7+3</f>
        <v>45520</v>
      </c>
      <c r="C1586" s="44" t="s">
        <v>810</v>
      </c>
      <c r="D1586" s="27" t="s">
        <v>573</v>
      </c>
      <c r="E1586" s="2" t="s">
        <v>22</v>
      </c>
      <c r="F1586" s="2" t="s">
        <v>34</v>
      </c>
    </row>
    <row r="1587" spans="1:6" ht="141.75" x14ac:dyDescent="0.25">
      <c r="A1587" s="34">
        <f>+'Key Dates'!$B$7+2</f>
        <v>45519</v>
      </c>
      <c r="B1587" s="34">
        <f>+'Key Dates'!$B$7+5</f>
        <v>45522</v>
      </c>
      <c r="C1587" s="47" t="s">
        <v>811</v>
      </c>
      <c r="D1587" s="27" t="s">
        <v>150</v>
      </c>
      <c r="E1587" s="2" t="s">
        <v>17</v>
      </c>
      <c r="F1587" s="2" t="s">
        <v>34</v>
      </c>
    </row>
    <row r="1588" spans="1:6" ht="141.75" x14ac:dyDescent="0.25">
      <c r="A1588" s="34">
        <f>+'Key Dates'!$B$7+2</f>
        <v>45519</v>
      </c>
      <c r="B1588" s="34">
        <f>+'Key Dates'!$B$7+5</f>
        <v>45522</v>
      </c>
      <c r="C1588" s="47" t="s">
        <v>811</v>
      </c>
      <c r="D1588" s="27" t="s">
        <v>150</v>
      </c>
      <c r="E1588" s="2" t="s">
        <v>27</v>
      </c>
      <c r="F1588" s="2" t="s">
        <v>34</v>
      </c>
    </row>
    <row r="1589" spans="1:6" ht="141.75" x14ac:dyDescent="0.25">
      <c r="A1589" s="34">
        <f>+'Key Dates'!$B$7+2</f>
        <v>45519</v>
      </c>
      <c r="B1589" s="34">
        <f>+'Key Dates'!$B$7+5</f>
        <v>45522</v>
      </c>
      <c r="C1589" s="47" t="s">
        <v>811</v>
      </c>
      <c r="D1589" s="27" t="s">
        <v>150</v>
      </c>
      <c r="E1589" s="2" t="s">
        <v>55</v>
      </c>
      <c r="F1589" s="2" t="s">
        <v>34</v>
      </c>
    </row>
    <row r="1590" spans="1:6" ht="141.75" x14ac:dyDescent="0.25">
      <c r="A1590" s="34">
        <f>+'Key Dates'!$B$7+2</f>
        <v>45519</v>
      </c>
      <c r="B1590" s="34">
        <f>+'Key Dates'!$B$7+5</f>
        <v>45522</v>
      </c>
      <c r="C1590" s="47" t="s">
        <v>811</v>
      </c>
      <c r="D1590" s="27" t="s">
        <v>150</v>
      </c>
      <c r="E1590" s="2" t="s">
        <v>18</v>
      </c>
      <c r="F1590" s="2" t="s">
        <v>34</v>
      </c>
    </row>
    <row r="1591" spans="1:6" ht="78.75" x14ac:dyDescent="0.25">
      <c r="A1591" s="34">
        <f>+'Key Dates'!$B$7+2</f>
        <v>45519</v>
      </c>
      <c r="B1591" s="34">
        <f>+'Key Dates'!$B$7+8</f>
        <v>45525</v>
      </c>
      <c r="C1591" s="47" t="s">
        <v>812</v>
      </c>
      <c r="D1591" s="27" t="s">
        <v>149</v>
      </c>
      <c r="E1591" s="2" t="s">
        <v>17</v>
      </c>
      <c r="F1591" s="2" t="s">
        <v>34</v>
      </c>
    </row>
    <row r="1592" spans="1:6" ht="78.75" x14ac:dyDescent="0.25">
      <c r="A1592" s="34">
        <f>+'Key Dates'!$B$7+2</f>
        <v>45519</v>
      </c>
      <c r="B1592" s="34">
        <f>+'Key Dates'!$B$7+8</f>
        <v>45525</v>
      </c>
      <c r="C1592" s="47" t="s">
        <v>812</v>
      </c>
      <c r="D1592" s="27" t="s">
        <v>149</v>
      </c>
      <c r="E1592" s="2" t="s">
        <v>18</v>
      </c>
      <c r="F1592" s="2" t="s">
        <v>34</v>
      </c>
    </row>
    <row r="1593" spans="1:6" ht="78.75" x14ac:dyDescent="0.25">
      <c r="A1593" s="34">
        <f>+'Key Dates'!$B$7+2</f>
        <v>45519</v>
      </c>
      <c r="B1593" s="34">
        <f>+'Key Dates'!$B$7+8</f>
        <v>45525</v>
      </c>
      <c r="C1593" s="47" t="s">
        <v>812</v>
      </c>
      <c r="D1593" s="27" t="s">
        <v>149</v>
      </c>
      <c r="E1593" s="2" t="s">
        <v>19</v>
      </c>
      <c r="F1593" s="2" t="s">
        <v>34</v>
      </c>
    </row>
    <row r="1594" spans="1:6" ht="78.75" x14ac:dyDescent="0.25">
      <c r="A1594" s="34">
        <f>+'Key Dates'!$B$7+2</f>
        <v>45519</v>
      </c>
      <c r="B1594" s="34">
        <f>+'Key Dates'!$B$7+8</f>
        <v>45525</v>
      </c>
      <c r="C1594" s="47" t="s">
        <v>812</v>
      </c>
      <c r="D1594" s="27" t="s">
        <v>149</v>
      </c>
      <c r="E1594" s="2" t="s">
        <v>22</v>
      </c>
      <c r="F1594" s="2" t="s">
        <v>34</v>
      </c>
    </row>
    <row r="1595" spans="1:6" ht="157.5" x14ac:dyDescent="0.25">
      <c r="A1595" s="34">
        <f>+'Key Dates'!$B$7+2</f>
        <v>45519</v>
      </c>
      <c r="B1595" s="34">
        <f>+'Key Dates'!$B$7+8</f>
        <v>45525</v>
      </c>
      <c r="C1595" s="47" t="s">
        <v>813</v>
      </c>
      <c r="D1595" s="27" t="s">
        <v>151</v>
      </c>
      <c r="E1595" s="2" t="s">
        <v>17</v>
      </c>
      <c r="F1595" s="2" t="s">
        <v>34</v>
      </c>
    </row>
    <row r="1596" spans="1:6" ht="157.5" x14ac:dyDescent="0.25">
      <c r="A1596" s="34">
        <f>+'Key Dates'!$B$7+2</f>
        <v>45519</v>
      </c>
      <c r="B1596" s="34">
        <f>+'Key Dates'!$B$7+8</f>
        <v>45525</v>
      </c>
      <c r="C1596" s="47" t="s">
        <v>813</v>
      </c>
      <c r="D1596" s="27" t="s">
        <v>151</v>
      </c>
      <c r="E1596" s="2" t="s">
        <v>27</v>
      </c>
      <c r="F1596" s="2" t="s">
        <v>34</v>
      </c>
    </row>
    <row r="1597" spans="1:6" ht="157.5" x14ac:dyDescent="0.25">
      <c r="A1597" s="34">
        <f>+'Key Dates'!$B$7+2</f>
        <v>45519</v>
      </c>
      <c r="B1597" s="34">
        <f>+'Key Dates'!$B$7+8</f>
        <v>45525</v>
      </c>
      <c r="C1597" s="47" t="s">
        <v>813</v>
      </c>
      <c r="D1597" s="27" t="s">
        <v>151</v>
      </c>
      <c r="E1597" s="2" t="s">
        <v>55</v>
      </c>
      <c r="F1597" s="2" t="s">
        <v>34</v>
      </c>
    </row>
    <row r="1598" spans="1:6" ht="157.5" x14ac:dyDescent="0.25">
      <c r="A1598" s="34">
        <f>+'Key Dates'!$B$7+2</f>
        <v>45519</v>
      </c>
      <c r="B1598" s="34">
        <f>+'Key Dates'!$B$7+8</f>
        <v>45525</v>
      </c>
      <c r="C1598" s="47" t="s">
        <v>813</v>
      </c>
      <c r="D1598" s="27" t="s">
        <v>151</v>
      </c>
      <c r="E1598" s="2" t="s">
        <v>18</v>
      </c>
      <c r="F1598" s="2" t="s">
        <v>34</v>
      </c>
    </row>
    <row r="1599" spans="1:6" ht="78.75" x14ac:dyDescent="0.25">
      <c r="A1599" s="34">
        <f>+'Key Dates'!$B$7+2</f>
        <v>45519</v>
      </c>
      <c r="B1599" s="34">
        <f>+'Key Dates'!$B$7+18</f>
        <v>45535</v>
      </c>
      <c r="C1599" s="44" t="s">
        <v>446</v>
      </c>
      <c r="D1599" s="27" t="s">
        <v>152</v>
      </c>
      <c r="E1599" s="2" t="s">
        <v>17</v>
      </c>
      <c r="F1599" s="2" t="s">
        <v>36</v>
      </c>
    </row>
    <row r="1600" spans="1:6" ht="78.75" x14ac:dyDescent="0.25">
      <c r="A1600" s="34">
        <f>+'Key Dates'!$B$7+2</f>
        <v>45519</v>
      </c>
      <c r="B1600" s="34">
        <f>+'Key Dates'!$B$7+18</f>
        <v>45535</v>
      </c>
      <c r="C1600" s="44" t="s">
        <v>446</v>
      </c>
      <c r="D1600" s="27" t="s">
        <v>152</v>
      </c>
      <c r="E1600" s="2" t="s">
        <v>18</v>
      </c>
      <c r="F1600" s="2" t="s">
        <v>36</v>
      </c>
    </row>
    <row r="1601" spans="1:6" ht="78.75" x14ac:dyDescent="0.25">
      <c r="A1601" s="34">
        <f>+'Key Dates'!$B$7+2</f>
        <v>45519</v>
      </c>
      <c r="B1601" s="34">
        <f>+'Key Dates'!$B$7+18</f>
        <v>45535</v>
      </c>
      <c r="C1601" s="44" t="s">
        <v>446</v>
      </c>
      <c r="D1601" s="27" t="s">
        <v>152</v>
      </c>
      <c r="E1601" s="2" t="s">
        <v>22</v>
      </c>
      <c r="F1601" s="2" t="s">
        <v>36</v>
      </c>
    </row>
    <row r="1602" spans="1:6" ht="78.75" x14ac:dyDescent="0.25">
      <c r="A1602" s="34">
        <f>+'Key Dates'!$B$7+2</f>
        <v>45519</v>
      </c>
      <c r="B1602" s="34">
        <f>+'Key Dates'!$B$7+18</f>
        <v>45535</v>
      </c>
      <c r="C1602" s="44" t="s">
        <v>446</v>
      </c>
      <c r="D1602" s="27" t="s">
        <v>152</v>
      </c>
      <c r="E1602" s="2" t="s">
        <v>23</v>
      </c>
      <c r="F1602" s="2" t="s">
        <v>36</v>
      </c>
    </row>
    <row r="1603" spans="1:6" ht="110.25" x14ac:dyDescent="0.25">
      <c r="A1603" s="34">
        <f>+'Key Dates'!$B$8-81</f>
        <v>45520</v>
      </c>
      <c r="B1603" s="34">
        <f>+'Key Dates'!$B$8-81</f>
        <v>45520</v>
      </c>
      <c r="C1603" s="45" t="s">
        <v>622</v>
      </c>
      <c r="D1603" s="35" t="s">
        <v>265</v>
      </c>
      <c r="E1603" s="36" t="s">
        <v>17</v>
      </c>
      <c r="F1603" s="36" t="s">
        <v>208</v>
      </c>
    </row>
    <row r="1604" spans="1:6" ht="110.25" x14ac:dyDescent="0.25">
      <c r="A1604" s="34">
        <f>+'Key Dates'!$B$8-81</f>
        <v>45520</v>
      </c>
      <c r="B1604" s="34">
        <f>+'Key Dates'!$B$8-81</f>
        <v>45520</v>
      </c>
      <c r="C1604" s="45" t="s">
        <v>622</v>
      </c>
      <c r="D1604" s="35" t="s">
        <v>265</v>
      </c>
      <c r="E1604" s="36" t="s">
        <v>18</v>
      </c>
      <c r="F1604" s="36" t="s">
        <v>208</v>
      </c>
    </row>
    <row r="1605" spans="1:6" ht="110.25" x14ac:dyDescent="0.25">
      <c r="A1605" s="34">
        <f>+'Key Dates'!$B$8-81</f>
        <v>45520</v>
      </c>
      <c r="B1605" s="34">
        <f>+'Key Dates'!$B$8-81</f>
        <v>45520</v>
      </c>
      <c r="C1605" s="45" t="s">
        <v>622</v>
      </c>
      <c r="D1605" s="35" t="s">
        <v>265</v>
      </c>
      <c r="E1605" s="36" t="s">
        <v>19</v>
      </c>
      <c r="F1605" s="36" t="s">
        <v>208</v>
      </c>
    </row>
    <row r="1606" spans="1:6" ht="110.25" x14ac:dyDescent="0.25">
      <c r="A1606" s="34">
        <f>+'Key Dates'!$B$8-81</f>
        <v>45520</v>
      </c>
      <c r="B1606" s="34">
        <f>+'Key Dates'!$B$8-81</f>
        <v>45520</v>
      </c>
      <c r="C1606" s="45" t="s">
        <v>622</v>
      </c>
      <c r="D1606" s="35" t="s">
        <v>265</v>
      </c>
      <c r="E1606" s="36" t="s">
        <v>20</v>
      </c>
      <c r="F1606" s="36" t="s">
        <v>208</v>
      </c>
    </row>
    <row r="1607" spans="1:6" ht="110.25" x14ac:dyDescent="0.25">
      <c r="A1607" s="34">
        <f>+'Key Dates'!$B$8-81</f>
        <v>45520</v>
      </c>
      <c r="B1607" s="34">
        <f>+'Key Dates'!$B$8-81</f>
        <v>45520</v>
      </c>
      <c r="C1607" s="45" t="s">
        <v>622</v>
      </c>
      <c r="D1607" s="35" t="s">
        <v>265</v>
      </c>
      <c r="E1607" s="36" t="s">
        <v>30</v>
      </c>
      <c r="F1607" s="36" t="s">
        <v>208</v>
      </c>
    </row>
    <row r="1608" spans="1:6" ht="110.25" x14ac:dyDescent="0.25">
      <c r="A1608" s="34">
        <f>+'Key Dates'!$B$8-81</f>
        <v>45520</v>
      </c>
      <c r="B1608" s="34">
        <f>+'Key Dates'!$B$8-81</f>
        <v>45520</v>
      </c>
      <c r="C1608" s="45" t="s">
        <v>622</v>
      </c>
      <c r="D1608" s="35" t="s">
        <v>265</v>
      </c>
      <c r="E1608" s="36" t="s">
        <v>21</v>
      </c>
      <c r="F1608" s="36" t="s">
        <v>208</v>
      </c>
    </row>
    <row r="1609" spans="1:6" ht="94.5" x14ac:dyDescent="0.25">
      <c r="A1609" s="34">
        <f>+'Key Dates'!$B$7+7</f>
        <v>45524</v>
      </c>
      <c r="B1609" s="34">
        <f>+'Key Dates'!$B$7+7</f>
        <v>45524</v>
      </c>
      <c r="C1609" s="44" t="s">
        <v>447</v>
      </c>
      <c r="D1609" s="27" t="s">
        <v>153</v>
      </c>
      <c r="E1609" s="2" t="s">
        <v>17</v>
      </c>
      <c r="F1609" s="2" t="s">
        <v>34</v>
      </c>
    </row>
    <row r="1610" spans="1:6" ht="94.5" x14ac:dyDescent="0.25">
      <c r="A1610" s="34">
        <f>+'Key Dates'!$B$7+7</f>
        <v>45524</v>
      </c>
      <c r="B1610" s="34">
        <f>+'Key Dates'!$B$7+7</f>
        <v>45524</v>
      </c>
      <c r="C1610" s="44" t="s">
        <v>447</v>
      </c>
      <c r="D1610" s="27" t="s">
        <v>153</v>
      </c>
      <c r="E1610" s="2" t="s">
        <v>27</v>
      </c>
      <c r="F1610" s="2" t="s">
        <v>34</v>
      </c>
    </row>
    <row r="1611" spans="1:6" ht="94.5" x14ac:dyDescent="0.25">
      <c r="A1611" s="34">
        <f>+'Key Dates'!$B$7+7</f>
        <v>45524</v>
      </c>
      <c r="B1611" s="34">
        <f>+'Key Dates'!$B$7+7</f>
        <v>45524</v>
      </c>
      <c r="C1611" s="44" t="s">
        <v>447</v>
      </c>
      <c r="D1611" s="27" t="s">
        <v>153</v>
      </c>
      <c r="E1611" s="2" t="s">
        <v>55</v>
      </c>
      <c r="F1611" s="2" t="s">
        <v>34</v>
      </c>
    </row>
    <row r="1612" spans="1:6" ht="94.5" x14ac:dyDescent="0.25">
      <c r="A1612" s="34">
        <f>+'Key Dates'!$B$7+7</f>
        <v>45524</v>
      </c>
      <c r="B1612" s="34">
        <f>+'Key Dates'!$B$7+7</f>
        <v>45524</v>
      </c>
      <c r="C1612" s="44" t="s">
        <v>447</v>
      </c>
      <c r="D1612" s="27" t="s">
        <v>153</v>
      </c>
      <c r="E1612" s="2" t="s">
        <v>18</v>
      </c>
      <c r="F1612" s="2" t="s">
        <v>34</v>
      </c>
    </row>
    <row r="1613" spans="1:6" ht="94.5" x14ac:dyDescent="0.25">
      <c r="A1613" s="34">
        <f>+'Key Dates'!$B$8-77</f>
        <v>45524</v>
      </c>
      <c r="B1613" s="34">
        <f>+'Key Dates'!$B$8-77</f>
        <v>45524</v>
      </c>
      <c r="C1613" s="44" t="s">
        <v>529</v>
      </c>
      <c r="D1613" s="27" t="s">
        <v>157</v>
      </c>
      <c r="E1613" s="2" t="s">
        <v>17</v>
      </c>
      <c r="F1613" s="2" t="s">
        <v>24</v>
      </c>
    </row>
    <row r="1614" spans="1:6" ht="94.5" x14ac:dyDescent="0.25">
      <c r="A1614" s="34">
        <f>+'Key Dates'!$B$8-77</f>
        <v>45524</v>
      </c>
      <c r="B1614" s="34">
        <f>+'Key Dates'!$B$8-77</f>
        <v>45524</v>
      </c>
      <c r="C1614" s="44" t="s">
        <v>529</v>
      </c>
      <c r="D1614" s="27" t="s">
        <v>157</v>
      </c>
      <c r="E1614" s="2" t="s">
        <v>55</v>
      </c>
      <c r="F1614" s="2" t="s">
        <v>24</v>
      </c>
    </row>
    <row r="1615" spans="1:6" ht="94.5" x14ac:dyDescent="0.25">
      <c r="A1615" s="34">
        <f>+'Key Dates'!$B$8-77</f>
        <v>45524</v>
      </c>
      <c r="B1615" s="34">
        <f>+'Key Dates'!$B$8-77</f>
        <v>45524</v>
      </c>
      <c r="C1615" s="44" t="s">
        <v>529</v>
      </c>
      <c r="D1615" s="27" t="s">
        <v>157</v>
      </c>
      <c r="E1615" s="2" t="s">
        <v>18</v>
      </c>
      <c r="F1615" s="2" t="s">
        <v>24</v>
      </c>
    </row>
    <row r="1616" spans="1:6" ht="141.75" x14ac:dyDescent="0.25">
      <c r="A1616" s="34">
        <f>+'Key Dates'!$B$7+7</f>
        <v>45524</v>
      </c>
      <c r="B1616" s="34">
        <f>+'Key Dates'!$B$7+9</f>
        <v>45526</v>
      </c>
      <c r="C1616" s="47" t="s">
        <v>814</v>
      </c>
      <c r="D1616" s="27" t="s">
        <v>150</v>
      </c>
      <c r="E1616" s="2" t="s">
        <v>17</v>
      </c>
      <c r="F1616" s="2" t="s">
        <v>34</v>
      </c>
    </row>
    <row r="1617" spans="1:6" ht="141.75" x14ac:dyDescent="0.25">
      <c r="A1617" s="34">
        <f>+'Key Dates'!$B$7+7</f>
        <v>45524</v>
      </c>
      <c r="B1617" s="34">
        <f>+'Key Dates'!$B$7+9</f>
        <v>45526</v>
      </c>
      <c r="C1617" s="47" t="s">
        <v>814</v>
      </c>
      <c r="D1617" s="27" t="s">
        <v>150</v>
      </c>
      <c r="E1617" s="2" t="s">
        <v>27</v>
      </c>
      <c r="F1617" s="2" t="s">
        <v>34</v>
      </c>
    </row>
    <row r="1618" spans="1:6" ht="141.75" x14ac:dyDescent="0.25">
      <c r="A1618" s="34">
        <f>+'Key Dates'!$B$7+7</f>
        <v>45524</v>
      </c>
      <c r="B1618" s="34">
        <f>+'Key Dates'!$B$7+9</f>
        <v>45526</v>
      </c>
      <c r="C1618" s="47" t="s">
        <v>814</v>
      </c>
      <c r="D1618" s="27" t="s">
        <v>150</v>
      </c>
      <c r="E1618" s="2" t="s">
        <v>55</v>
      </c>
      <c r="F1618" s="2" t="s">
        <v>34</v>
      </c>
    </row>
    <row r="1619" spans="1:6" ht="141.75" x14ac:dyDescent="0.25">
      <c r="A1619" s="34">
        <f>+'Key Dates'!$B$7+7</f>
        <v>45524</v>
      </c>
      <c r="B1619" s="34">
        <f>+'Key Dates'!$B$7+9</f>
        <v>45526</v>
      </c>
      <c r="C1619" s="47" t="s">
        <v>814</v>
      </c>
      <c r="D1619" s="27" t="s">
        <v>150</v>
      </c>
      <c r="E1619" s="2" t="s">
        <v>18</v>
      </c>
      <c r="F1619" s="2" t="s">
        <v>34</v>
      </c>
    </row>
    <row r="1620" spans="1:6" ht="141.75" x14ac:dyDescent="0.25">
      <c r="A1620" s="34">
        <f>+'Key Dates'!$B$7+7</f>
        <v>45524</v>
      </c>
      <c r="B1620" s="34">
        <f>+'Key Dates'!$B$7+13</f>
        <v>45530</v>
      </c>
      <c r="C1620" s="47" t="s">
        <v>815</v>
      </c>
      <c r="D1620" s="27" t="s">
        <v>151</v>
      </c>
      <c r="E1620" s="2" t="s">
        <v>17</v>
      </c>
      <c r="F1620" s="2" t="s">
        <v>34</v>
      </c>
    </row>
    <row r="1621" spans="1:6" ht="141.75" x14ac:dyDescent="0.25">
      <c r="A1621" s="34">
        <f>+'Key Dates'!$B$7+7</f>
        <v>45524</v>
      </c>
      <c r="B1621" s="34">
        <f>+'Key Dates'!$B$7+13</f>
        <v>45530</v>
      </c>
      <c r="C1621" s="47" t="s">
        <v>815</v>
      </c>
      <c r="D1621" s="27" t="s">
        <v>151</v>
      </c>
      <c r="E1621" s="2" t="s">
        <v>27</v>
      </c>
      <c r="F1621" s="2" t="s">
        <v>34</v>
      </c>
    </row>
    <row r="1622" spans="1:6" ht="141.75" x14ac:dyDescent="0.25">
      <c r="A1622" s="34">
        <f>+'Key Dates'!$B$7+7</f>
        <v>45524</v>
      </c>
      <c r="B1622" s="34">
        <f>+'Key Dates'!$B$7+13</f>
        <v>45530</v>
      </c>
      <c r="C1622" s="47" t="s">
        <v>815</v>
      </c>
      <c r="D1622" s="27" t="s">
        <v>151</v>
      </c>
      <c r="E1622" s="2" t="s">
        <v>55</v>
      </c>
      <c r="F1622" s="2" t="s">
        <v>34</v>
      </c>
    </row>
    <row r="1623" spans="1:6" ht="141.75" x14ac:dyDescent="0.25">
      <c r="A1623" s="34">
        <f>+'Key Dates'!$B$7+7</f>
        <v>45524</v>
      </c>
      <c r="B1623" s="34">
        <f>+'Key Dates'!$B$7+13</f>
        <v>45530</v>
      </c>
      <c r="C1623" s="47" t="s">
        <v>815</v>
      </c>
      <c r="D1623" s="27" t="s">
        <v>151</v>
      </c>
      <c r="E1623" s="2" t="s">
        <v>18</v>
      </c>
      <c r="F1623" s="2" t="s">
        <v>34</v>
      </c>
    </row>
    <row r="1624" spans="1:6" ht="31.5" x14ac:dyDescent="0.25">
      <c r="A1624" s="34">
        <f>+'Key Dates'!$B$7+10</f>
        <v>45527</v>
      </c>
      <c r="B1624" s="34">
        <f>+'Key Dates'!$B$7+10</f>
        <v>45527</v>
      </c>
      <c r="C1624" s="44" t="s">
        <v>448</v>
      </c>
      <c r="D1624" s="27" t="s">
        <v>156</v>
      </c>
      <c r="E1624" s="2" t="s">
        <v>17</v>
      </c>
      <c r="F1624" s="2" t="s">
        <v>210</v>
      </c>
    </row>
    <row r="1625" spans="1:6" ht="31.5" x14ac:dyDescent="0.25">
      <c r="A1625" s="34">
        <f>+'Key Dates'!$B$7+10</f>
        <v>45527</v>
      </c>
      <c r="B1625" s="34">
        <f>+'Key Dates'!$B$7+10</f>
        <v>45527</v>
      </c>
      <c r="C1625" s="44" t="s">
        <v>448</v>
      </c>
      <c r="D1625" s="27" t="s">
        <v>156</v>
      </c>
      <c r="E1625" s="2" t="s">
        <v>38</v>
      </c>
      <c r="F1625" s="2" t="s">
        <v>210</v>
      </c>
    </row>
    <row r="1626" spans="1:6" ht="126" x14ac:dyDescent="0.25">
      <c r="A1626" s="34">
        <f>+'Key Dates'!$B$8-74</f>
        <v>45527</v>
      </c>
      <c r="B1626" s="34">
        <f>+'Key Dates'!$B$8-74</f>
        <v>45527</v>
      </c>
      <c r="C1626" s="44" t="s">
        <v>449</v>
      </c>
      <c r="D1626" s="27" t="s">
        <v>574</v>
      </c>
      <c r="E1626" s="2" t="s">
        <v>17</v>
      </c>
      <c r="F1626" s="2" t="s">
        <v>36</v>
      </c>
    </row>
    <row r="1627" spans="1:6" ht="126" x14ac:dyDescent="0.25">
      <c r="A1627" s="34">
        <f>+'Key Dates'!$B$8-74</f>
        <v>45527</v>
      </c>
      <c r="B1627" s="34">
        <f>+'Key Dates'!$B$8-74</f>
        <v>45527</v>
      </c>
      <c r="C1627" s="44" t="s">
        <v>449</v>
      </c>
      <c r="D1627" s="27" t="s">
        <v>574</v>
      </c>
      <c r="E1627" s="2" t="s">
        <v>38</v>
      </c>
      <c r="F1627" s="2" t="s">
        <v>36</v>
      </c>
    </row>
    <row r="1628" spans="1:6" ht="126" x14ac:dyDescent="0.25">
      <c r="A1628" s="34">
        <f>+'Key Dates'!$B$8-74</f>
        <v>45527</v>
      </c>
      <c r="B1628" s="34">
        <f>+'Key Dates'!$B$8-74</f>
        <v>45527</v>
      </c>
      <c r="C1628" s="44" t="s">
        <v>449</v>
      </c>
      <c r="D1628" s="27" t="s">
        <v>574</v>
      </c>
      <c r="E1628" s="2" t="s">
        <v>19</v>
      </c>
      <c r="F1628" s="2" t="s">
        <v>36</v>
      </c>
    </row>
    <row r="1629" spans="1:6" ht="126" x14ac:dyDescent="0.25">
      <c r="A1629" s="34">
        <f>+'Key Dates'!$B$8-74</f>
        <v>45527</v>
      </c>
      <c r="B1629" s="34">
        <f>+'Key Dates'!$B$8-74</f>
        <v>45527</v>
      </c>
      <c r="C1629" s="44" t="s">
        <v>449</v>
      </c>
      <c r="D1629" s="27" t="s">
        <v>574</v>
      </c>
      <c r="E1629" s="2" t="s">
        <v>20</v>
      </c>
      <c r="F1629" s="2" t="s">
        <v>36</v>
      </c>
    </row>
    <row r="1630" spans="1:6" ht="126" x14ac:dyDescent="0.25">
      <c r="A1630" s="34">
        <f>+'Key Dates'!$B$8-74</f>
        <v>45527</v>
      </c>
      <c r="B1630" s="34">
        <f>+'Key Dates'!$B$8-74</f>
        <v>45527</v>
      </c>
      <c r="C1630" s="44" t="s">
        <v>449</v>
      </c>
      <c r="D1630" s="27" t="s">
        <v>574</v>
      </c>
      <c r="E1630" s="2" t="s">
        <v>30</v>
      </c>
      <c r="F1630" s="2" t="s">
        <v>36</v>
      </c>
    </row>
    <row r="1631" spans="1:6" ht="126" x14ac:dyDescent="0.25">
      <c r="A1631" s="34">
        <f>+'Key Dates'!$B$8-74</f>
        <v>45527</v>
      </c>
      <c r="B1631" s="34">
        <f>+'Key Dates'!$B$8-74</f>
        <v>45527</v>
      </c>
      <c r="C1631" s="44" t="s">
        <v>449</v>
      </c>
      <c r="D1631" s="27" t="s">
        <v>574</v>
      </c>
      <c r="E1631" s="2" t="s">
        <v>21</v>
      </c>
      <c r="F1631" s="2" t="s">
        <v>36</v>
      </c>
    </row>
    <row r="1632" spans="1:6" ht="126" x14ac:dyDescent="0.25">
      <c r="A1632" s="34">
        <f>+'Key Dates'!$B$8-74</f>
        <v>45527</v>
      </c>
      <c r="B1632" s="34">
        <f>+'Key Dates'!$B$8-74</f>
        <v>45527</v>
      </c>
      <c r="C1632" s="44" t="s">
        <v>449</v>
      </c>
      <c r="D1632" s="27" t="s">
        <v>574</v>
      </c>
      <c r="E1632" s="2" t="s">
        <v>22</v>
      </c>
      <c r="F1632" s="2" t="s">
        <v>36</v>
      </c>
    </row>
    <row r="1633" spans="1:6" ht="126" x14ac:dyDescent="0.25">
      <c r="A1633" s="34">
        <f>+'Key Dates'!$B$8-74</f>
        <v>45527</v>
      </c>
      <c r="B1633" s="34">
        <f>+'Key Dates'!$B$8-74</f>
        <v>45527</v>
      </c>
      <c r="C1633" s="44" t="s">
        <v>449</v>
      </c>
      <c r="D1633" s="27" t="s">
        <v>574</v>
      </c>
      <c r="E1633" s="2" t="s">
        <v>23</v>
      </c>
      <c r="F1633" s="2" t="s">
        <v>36</v>
      </c>
    </row>
    <row r="1634" spans="1:6" ht="126" x14ac:dyDescent="0.25">
      <c r="A1634" s="34">
        <f>+'Key Dates'!$B$8-74</f>
        <v>45527</v>
      </c>
      <c r="B1634" s="34">
        <f>+'Key Dates'!$B$8-74</f>
        <v>45527</v>
      </c>
      <c r="C1634" s="44" t="s">
        <v>449</v>
      </c>
      <c r="D1634" s="27" t="s">
        <v>574</v>
      </c>
      <c r="E1634" s="2" t="s">
        <v>52</v>
      </c>
      <c r="F1634" s="2" t="s">
        <v>36</v>
      </c>
    </row>
    <row r="1635" spans="1:6" ht="47.25" x14ac:dyDescent="0.25">
      <c r="A1635" s="34">
        <f>+'Key Dates'!$B$8-74</f>
        <v>45527</v>
      </c>
      <c r="B1635" s="34">
        <f>+'Key Dates'!$B$8-74</f>
        <v>45527</v>
      </c>
      <c r="C1635" s="44" t="s">
        <v>450</v>
      </c>
      <c r="D1635" s="27" t="s">
        <v>158</v>
      </c>
      <c r="E1635" s="2" t="s">
        <v>17</v>
      </c>
      <c r="F1635" s="2" t="s">
        <v>49</v>
      </c>
    </row>
    <row r="1636" spans="1:6" ht="47.25" x14ac:dyDescent="0.25">
      <c r="A1636" s="34">
        <f>+'Key Dates'!$B$8-74</f>
        <v>45527</v>
      </c>
      <c r="B1636" s="34">
        <f>+'Key Dates'!$B$8-74</f>
        <v>45527</v>
      </c>
      <c r="C1636" s="44" t="s">
        <v>450</v>
      </c>
      <c r="D1636" s="27" t="s">
        <v>158</v>
      </c>
      <c r="E1636" s="2" t="s">
        <v>18</v>
      </c>
      <c r="F1636" s="2" t="s">
        <v>49</v>
      </c>
    </row>
    <row r="1637" spans="1:6" ht="157.5" x14ac:dyDescent="0.25">
      <c r="A1637" s="34">
        <f>+'Key Dates'!$B$8-71</f>
        <v>45530</v>
      </c>
      <c r="B1637" s="34">
        <f>+'Key Dates'!$B$8-71</f>
        <v>45530</v>
      </c>
      <c r="C1637" s="44" t="s">
        <v>451</v>
      </c>
      <c r="D1637" s="27" t="s">
        <v>159</v>
      </c>
      <c r="E1637" s="2" t="s">
        <v>17</v>
      </c>
      <c r="F1637" s="2" t="s">
        <v>26</v>
      </c>
    </row>
    <row r="1638" spans="1:6" ht="157.5" x14ac:dyDescent="0.25">
      <c r="A1638" s="34">
        <f>+'Key Dates'!$B$8-71</f>
        <v>45530</v>
      </c>
      <c r="B1638" s="34">
        <f>+'Key Dates'!$B$8-71</f>
        <v>45530</v>
      </c>
      <c r="C1638" s="44" t="s">
        <v>451</v>
      </c>
      <c r="D1638" s="27" t="s">
        <v>159</v>
      </c>
      <c r="E1638" s="2" t="s">
        <v>66</v>
      </c>
      <c r="F1638" s="2" t="s">
        <v>26</v>
      </c>
    </row>
    <row r="1639" spans="1:6" ht="157.5" x14ac:dyDescent="0.25">
      <c r="A1639" s="34">
        <f>+'Key Dates'!$B$8-71</f>
        <v>45530</v>
      </c>
      <c r="B1639" s="34">
        <f>+'Key Dates'!$B$8-71</f>
        <v>45530</v>
      </c>
      <c r="C1639" s="44" t="s">
        <v>451</v>
      </c>
      <c r="D1639" s="27" t="s">
        <v>159</v>
      </c>
      <c r="E1639" s="2" t="s">
        <v>27</v>
      </c>
      <c r="F1639" s="2" t="s">
        <v>26</v>
      </c>
    </row>
    <row r="1640" spans="1:6" ht="157.5" x14ac:dyDescent="0.25">
      <c r="A1640" s="34">
        <f>+'Key Dates'!$B$8-71</f>
        <v>45530</v>
      </c>
      <c r="B1640" s="34">
        <f>+'Key Dates'!$B$8-71</f>
        <v>45530</v>
      </c>
      <c r="C1640" s="44" t="s">
        <v>451</v>
      </c>
      <c r="D1640" s="27" t="s">
        <v>159</v>
      </c>
      <c r="E1640" s="2" t="s">
        <v>55</v>
      </c>
      <c r="F1640" s="2" t="s">
        <v>26</v>
      </c>
    </row>
    <row r="1641" spans="1:6" ht="157.5" x14ac:dyDescent="0.25">
      <c r="A1641" s="34">
        <f>+'Key Dates'!$B$8-71</f>
        <v>45530</v>
      </c>
      <c r="B1641" s="34">
        <f>+'Key Dates'!$B$8-71</f>
        <v>45530</v>
      </c>
      <c r="C1641" s="44" t="s">
        <v>451</v>
      </c>
      <c r="D1641" s="27" t="s">
        <v>159</v>
      </c>
      <c r="E1641" s="2" t="s">
        <v>18</v>
      </c>
      <c r="F1641" s="2" t="s">
        <v>26</v>
      </c>
    </row>
    <row r="1642" spans="1:6" ht="51" x14ac:dyDescent="0.25">
      <c r="A1642" s="34">
        <f>+'Key Dates'!$B$8-70</f>
        <v>45531</v>
      </c>
      <c r="B1642" s="34">
        <f>+'Key Dates'!$B$8-70</f>
        <v>45531</v>
      </c>
      <c r="C1642" s="44" t="s">
        <v>292</v>
      </c>
      <c r="D1642" s="27" t="s">
        <v>40</v>
      </c>
      <c r="E1642" s="2" t="s">
        <v>17</v>
      </c>
      <c r="F1642" s="2" t="s">
        <v>32</v>
      </c>
    </row>
    <row r="1643" spans="1:6" ht="51" x14ac:dyDescent="0.25">
      <c r="A1643" s="34">
        <f>+'Key Dates'!$B$8-70</f>
        <v>45531</v>
      </c>
      <c r="B1643" s="34">
        <f>+'Key Dates'!$B$8-70</f>
        <v>45531</v>
      </c>
      <c r="C1643" s="44" t="s">
        <v>293</v>
      </c>
      <c r="D1643" s="27" t="s">
        <v>40</v>
      </c>
      <c r="E1643" s="2" t="s">
        <v>18</v>
      </c>
      <c r="F1643" s="2" t="s">
        <v>32</v>
      </c>
    </row>
    <row r="1644" spans="1:6" ht="51" x14ac:dyDescent="0.25">
      <c r="A1644" s="34">
        <f>+'Key Dates'!$B$8-70</f>
        <v>45531</v>
      </c>
      <c r="B1644" s="34">
        <f>+'Key Dates'!$B$8-70</f>
        <v>45531</v>
      </c>
      <c r="C1644" s="44" t="s">
        <v>292</v>
      </c>
      <c r="D1644" s="27" t="s">
        <v>40</v>
      </c>
      <c r="E1644" s="2" t="s">
        <v>900</v>
      </c>
      <c r="F1644" s="2" t="s">
        <v>32</v>
      </c>
    </row>
    <row r="1645" spans="1:6" ht="51" x14ac:dyDescent="0.25">
      <c r="A1645" s="34">
        <f>+'Key Dates'!$B$8-70</f>
        <v>45531</v>
      </c>
      <c r="B1645" s="34">
        <f>+'Key Dates'!$B$8-70</f>
        <v>45531</v>
      </c>
      <c r="C1645" s="44" t="s">
        <v>292</v>
      </c>
      <c r="D1645" s="27" t="s">
        <v>40</v>
      </c>
      <c r="E1645" s="2" t="s">
        <v>19</v>
      </c>
      <c r="F1645" s="2" t="s">
        <v>32</v>
      </c>
    </row>
    <row r="1646" spans="1:6" ht="51" x14ac:dyDescent="0.25">
      <c r="A1646" s="34">
        <f>+'Key Dates'!$B$8-70</f>
        <v>45531</v>
      </c>
      <c r="B1646" s="34">
        <f>+'Key Dates'!$B$8-70</f>
        <v>45531</v>
      </c>
      <c r="C1646" s="44" t="s">
        <v>292</v>
      </c>
      <c r="D1646" s="27" t="s">
        <v>40</v>
      </c>
      <c r="E1646" s="2" t="s">
        <v>20</v>
      </c>
      <c r="F1646" s="2" t="s">
        <v>32</v>
      </c>
    </row>
    <row r="1647" spans="1:6" ht="51" x14ac:dyDescent="0.25">
      <c r="A1647" s="34">
        <f>+'Key Dates'!$B$8-70</f>
        <v>45531</v>
      </c>
      <c r="B1647" s="34">
        <f>+'Key Dates'!$B$8-70</f>
        <v>45531</v>
      </c>
      <c r="C1647" s="44" t="s">
        <v>292</v>
      </c>
      <c r="D1647" s="27" t="s">
        <v>40</v>
      </c>
      <c r="E1647" s="2" t="s">
        <v>30</v>
      </c>
      <c r="F1647" s="2" t="s">
        <v>32</v>
      </c>
    </row>
    <row r="1648" spans="1:6" ht="51" x14ac:dyDescent="0.25">
      <c r="A1648" s="34">
        <f>+'Key Dates'!$B$8-70</f>
        <v>45531</v>
      </c>
      <c r="B1648" s="34">
        <f>+'Key Dates'!$B$8-70</f>
        <v>45531</v>
      </c>
      <c r="C1648" s="44" t="s">
        <v>292</v>
      </c>
      <c r="D1648" s="27" t="s">
        <v>40</v>
      </c>
      <c r="E1648" s="2" t="s">
        <v>21</v>
      </c>
      <c r="F1648" s="2" t="s">
        <v>32</v>
      </c>
    </row>
    <row r="1649" spans="1:6" ht="51" x14ac:dyDescent="0.25">
      <c r="A1649" s="34">
        <f>+'Key Dates'!$B$8-70</f>
        <v>45531</v>
      </c>
      <c r="B1649" s="34">
        <f>+'Key Dates'!$B$8-70</f>
        <v>45531</v>
      </c>
      <c r="C1649" s="44" t="s">
        <v>292</v>
      </c>
      <c r="D1649" s="27" t="s">
        <v>40</v>
      </c>
      <c r="E1649" s="2" t="s">
        <v>22</v>
      </c>
      <c r="F1649" s="2" t="s">
        <v>32</v>
      </c>
    </row>
    <row r="1650" spans="1:6" ht="51" x14ac:dyDescent="0.25">
      <c r="A1650" s="34">
        <f>+'Key Dates'!$B$8-70</f>
        <v>45531</v>
      </c>
      <c r="B1650" s="34">
        <f>+'Key Dates'!$B$8-70</f>
        <v>45531</v>
      </c>
      <c r="C1650" s="44" t="s">
        <v>292</v>
      </c>
      <c r="D1650" s="27" t="s">
        <v>40</v>
      </c>
      <c r="E1650" s="2" t="s">
        <v>23</v>
      </c>
      <c r="F1650" s="2" t="s">
        <v>32</v>
      </c>
    </row>
    <row r="1651" spans="1:6" ht="51" x14ac:dyDescent="0.25">
      <c r="A1651" s="34">
        <f>+'Key Dates'!$B$8-70</f>
        <v>45531</v>
      </c>
      <c r="B1651" s="34">
        <f>+'Key Dates'!$B$8-70</f>
        <v>45531</v>
      </c>
      <c r="C1651" s="44" t="s">
        <v>292</v>
      </c>
      <c r="D1651" s="27" t="s">
        <v>40</v>
      </c>
      <c r="E1651" s="2" t="s">
        <v>52</v>
      </c>
      <c r="F1651" s="2" t="s">
        <v>32</v>
      </c>
    </row>
    <row r="1652" spans="1:6" ht="110.25" x14ac:dyDescent="0.25">
      <c r="A1652" s="34">
        <f>+'Key Dates'!$B$8-66</f>
        <v>45535</v>
      </c>
      <c r="B1652" s="34">
        <f>+'Key Dates'!$B$8-66</f>
        <v>45535</v>
      </c>
      <c r="C1652" s="45" t="s">
        <v>623</v>
      </c>
      <c r="D1652" s="35" t="s">
        <v>340</v>
      </c>
      <c r="E1652" s="36" t="s">
        <v>17</v>
      </c>
      <c r="F1652" s="36" t="s">
        <v>208</v>
      </c>
    </row>
    <row r="1653" spans="1:6" ht="110.25" x14ac:dyDescent="0.25">
      <c r="A1653" s="34">
        <f>+'Key Dates'!$B$8-66</f>
        <v>45535</v>
      </c>
      <c r="B1653" s="34">
        <f>+'Key Dates'!$B$8-66</f>
        <v>45535</v>
      </c>
      <c r="C1653" s="45" t="s">
        <v>623</v>
      </c>
      <c r="D1653" s="35" t="s">
        <v>340</v>
      </c>
      <c r="E1653" s="36" t="s">
        <v>18</v>
      </c>
      <c r="F1653" s="36" t="s">
        <v>208</v>
      </c>
    </row>
    <row r="1654" spans="1:6" ht="110.25" x14ac:dyDescent="0.25">
      <c r="A1654" s="34">
        <f>+'Key Dates'!$B$8-66</f>
        <v>45535</v>
      </c>
      <c r="B1654" s="34">
        <f>+'Key Dates'!$B$8-66</f>
        <v>45535</v>
      </c>
      <c r="C1654" s="45" t="s">
        <v>623</v>
      </c>
      <c r="D1654" s="35" t="s">
        <v>340</v>
      </c>
      <c r="E1654" s="36" t="s">
        <v>19</v>
      </c>
      <c r="F1654" s="36" t="s">
        <v>208</v>
      </c>
    </row>
    <row r="1655" spans="1:6" ht="110.25" x14ac:dyDescent="0.25">
      <c r="A1655" s="34">
        <f>+'Key Dates'!$B$8-66</f>
        <v>45535</v>
      </c>
      <c r="B1655" s="34">
        <f>+'Key Dates'!$B$8-66</f>
        <v>45535</v>
      </c>
      <c r="C1655" s="45" t="s">
        <v>623</v>
      </c>
      <c r="D1655" s="35" t="s">
        <v>340</v>
      </c>
      <c r="E1655" s="36" t="s">
        <v>20</v>
      </c>
      <c r="F1655" s="36" t="s">
        <v>208</v>
      </c>
    </row>
    <row r="1656" spans="1:6" ht="110.25" x14ac:dyDescent="0.25">
      <c r="A1656" s="34">
        <f>+'Key Dates'!$B$8-66</f>
        <v>45535</v>
      </c>
      <c r="B1656" s="34">
        <f>+'Key Dates'!$B$8-66</f>
        <v>45535</v>
      </c>
      <c r="C1656" s="45" t="s">
        <v>623</v>
      </c>
      <c r="D1656" s="35" t="s">
        <v>340</v>
      </c>
      <c r="E1656" s="36" t="s">
        <v>30</v>
      </c>
      <c r="F1656" s="36" t="s">
        <v>208</v>
      </c>
    </row>
    <row r="1657" spans="1:6" ht="110.25" x14ac:dyDescent="0.25">
      <c r="A1657" s="34">
        <f>+'Key Dates'!$B$8-66</f>
        <v>45535</v>
      </c>
      <c r="B1657" s="34">
        <f>+'Key Dates'!$B$8-66</f>
        <v>45535</v>
      </c>
      <c r="C1657" s="45" t="s">
        <v>623</v>
      </c>
      <c r="D1657" s="35" t="s">
        <v>340</v>
      </c>
      <c r="E1657" s="36" t="s">
        <v>21</v>
      </c>
      <c r="F1657" s="36" t="s">
        <v>208</v>
      </c>
    </row>
    <row r="1658" spans="1:6" ht="31.5" x14ac:dyDescent="0.25">
      <c r="A1658" s="34">
        <f>+'Key Dates'!$B$15</f>
        <v>45537</v>
      </c>
      <c r="B1658" s="34">
        <f>+'Key Dates'!$B$15</f>
        <v>45537</v>
      </c>
      <c r="C1658" s="48" t="s">
        <v>816</v>
      </c>
      <c r="D1658" s="35" t="s">
        <v>28</v>
      </c>
      <c r="E1658" s="36" t="s">
        <v>29</v>
      </c>
      <c r="F1658" s="36" t="s">
        <v>29</v>
      </c>
    </row>
    <row r="1659" spans="1:6" ht="126" x14ac:dyDescent="0.25">
      <c r="A1659" s="34">
        <f>+'Key Dates'!$B$8-61</f>
        <v>45540</v>
      </c>
      <c r="B1659" s="34">
        <f>+'Key Dates'!$B$8-61</f>
        <v>45540</v>
      </c>
      <c r="C1659" s="45" t="s">
        <v>624</v>
      </c>
      <c r="D1659" s="35" t="s">
        <v>340</v>
      </c>
      <c r="E1659" s="36" t="s">
        <v>17</v>
      </c>
      <c r="F1659" s="36" t="s">
        <v>208</v>
      </c>
    </row>
    <row r="1660" spans="1:6" ht="126" x14ac:dyDescent="0.25">
      <c r="A1660" s="34">
        <f>+'Key Dates'!$B$8-61</f>
        <v>45540</v>
      </c>
      <c r="B1660" s="34">
        <f>+'Key Dates'!$B$8-61</f>
        <v>45540</v>
      </c>
      <c r="C1660" s="45" t="s">
        <v>624</v>
      </c>
      <c r="D1660" s="35" t="s">
        <v>340</v>
      </c>
      <c r="E1660" s="36" t="s">
        <v>18</v>
      </c>
      <c r="F1660" s="36" t="s">
        <v>208</v>
      </c>
    </row>
    <row r="1661" spans="1:6" ht="126" x14ac:dyDescent="0.25">
      <c r="A1661" s="34">
        <f>+'Key Dates'!$B$8-61</f>
        <v>45540</v>
      </c>
      <c r="B1661" s="34">
        <f>+'Key Dates'!$B$8-61</f>
        <v>45540</v>
      </c>
      <c r="C1661" s="45" t="s">
        <v>624</v>
      </c>
      <c r="D1661" s="35" t="s">
        <v>340</v>
      </c>
      <c r="E1661" s="36" t="s">
        <v>19</v>
      </c>
      <c r="F1661" s="36" t="s">
        <v>208</v>
      </c>
    </row>
    <row r="1662" spans="1:6" ht="126" x14ac:dyDescent="0.25">
      <c r="A1662" s="34">
        <f>+'Key Dates'!$B$8-61</f>
        <v>45540</v>
      </c>
      <c r="B1662" s="34">
        <f>+'Key Dates'!$B$8-61</f>
        <v>45540</v>
      </c>
      <c r="C1662" s="45" t="s">
        <v>624</v>
      </c>
      <c r="D1662" s="35" t="s">
        <v>340</v>
      </c>
      <c r="E1662" s="36" t="s">
        <v>20</v>
      </c>
      <c r="F1662" s="36" t="s">
        <v>208</v>
      </c>
    </row>
    <row r="1663" spans="1:6" ht="126" x14ac:dyDescent="0.25">
      <c r="A1663" s="34">
        <f>+'Key Dates'!$B$8-61</f>
        <v>45540</v>
      </c>
      <c r="B1663" s="34">
        <f>+'Key Dates'!$B$8-61</f>
        <v>45540</v>
      </c>
      <c r="C1663" s="45" t="s">
        <v>624</v>
      </c>
      <c r="D1663" s="35" t="s">
        <v>340</v>
      </c>
      <c r="E1663" s="36" t="s">
        <v>30</v>
      </c>
      <c r="F1663" s="36" t="s">
        <v>208</v>
      </c>
    </row>
    <row r="1664" spans="1:6" ht="126" x14ac:dyDescent="0.25">
      <c r="A1664" s="34">
        <f>+'Key Dates'!$B$8-61</f>
        <v>45540</v>
      </c>
      <c r="B1664" s="34">
        <f>+'Key Dates'!$B$8-61</f>
        <v>45540</v>
      </c>
      <c r="C1664" s="45" t="s">
        <v>624</v>
      </c>
      <c r="D1664" s="35" t="s">
        <v>340</v>
      </c>
      <c r="E1664" s="36" t="s">
        <v>21</v>
      </c>
      <c r="F1664" s="36" t="s">
        <v>208</v>
      </c>
    </row>
    <row r="1665" spans="1:6" ht="94.5" x14ac:dyDescent="0.25">
      <c r="A1665" s="34">
        <f>+'Key Dates'!$B$8-61</f>
        <v>45540</v>
      </c>
      <c r="B1665" s="34">
        <f>+'Key Dates'!$B$8-61</f>
        <v>45540</v>
      </c>
      <c r="C1665" s="44" t="s">
        <v>817</v>
      </c>
      <c r="D1665" s="27" t="s">
        <v>101</v>
      </c>
      <c r="E1665" s="2" t="s">
        <v>17</v>
      </c>
      <c r="F1665" s="2" t="s">
        <v>51</v>
      </c>
    </row>
    <row r="1666" spans="1:6" ht="94.5" x14ac:dyDescent="0.25">
      <c r="A1666" s="34">
        <f>+'Key Dates'!$B$8-61</f>
        <v>45540</v>
      </c>
      <c r="B1666" s="34">
        <f>+'Key Dates'!$B$8-61</f>
        <v>45540</v>
      </c>
      <c r="C1666" s="44" t="s">
        <v>817</v>
      </c>
      <c r="D1666" s="27" t="s">
        <v>101</v>
      </c>
      <c r="E1666" s="2" t="s">
        <v>18</v>
      </c>
      <c r="F1666" s="2" t="s">
        <v>51</v>
      </c>
    </row>
    <row r="1667" spans="1:6" ht="94.5" x14ac:dyDescent="0.25">
      <c r="A1667" s="34">
        <f>+'Key Dates'!$B$8-61</f>
        <v>45540</v>
      </c>
      <c r="B1667" s="34">
        <f>+'Key Dates'!$B$8-61</f>
        <v>45540</v>
      </c>
      <c r="C1667" s="44" t="s">
        <v>817</v>
      </c>
      <c r="D1667" s="27" t="s">
        <v>101</v>
      </c>
      <c r="E1667" s="2" t="s">
        <v>19</v>
      </c>
      <c r="F1667" s="2" t="s">
        <v>51</v>
      </c>
    </row>
    <row r="1668" spans="1:6" ht="94.5" x14ac:dyDescent="0.25">
      <c r="A1668" s="34">
        <f>+'Key Dates'!$B$8-61</f>
        <v>45540</v>
      </c>
      <c r="B1668" s="34">
        <f>+'Key Dates'!$B$8-61</f>
        <v>45540</v>
      </c>
      <c r="C1668" s="44" t="s">
        <v>817</v>
      </c>
      <c r="D1668" s="27" t="s">
        <v>101</v>
      </c>
      <c r="E1668" s="2" t="s">
        <v>20</v>
      </c>
      <c r="F1668" s="2" t="s">
        <v>51</v>
      </c>
    </row>
    <row r="1669" spans="1:6" ht="94.5" x14ac:dyDescent="0.25">
      <c r="A1669" s="34">
        <f>+'Key Dates'!$B$8-61</f>
        <v>45540</v>
      </c>
      <c r="B1669" s="34">
        <f>+'Key Dates'!$B$8-61</f>
        <v>45540</v>
      </c>
      <c r="C1669" s="44" t="s">
        <v>817</v>
      </c>
      <c r="D1669" s="27" t="s">
        <v>101</v>
      </c>
      <c r="E1669" s="2" t="s">
        <v>30</v>
      </c>
      <c r="F1669" s="2" t="s">
        <v>51</v>
      </c>
    </row>
    <row r="1670" spans="1:6" ht="94.5" x14ac:dyDescent="0.25">
      <c r="A1670" s="34">
        <f>+'Key Dates'!$B$8-61</f>
        <v>45540</v>
      </c>
      <c r="B1670" s="34">
        <f>+'Key Dates'!$B$8-61</f>
        <v>45540</v>
      </c>
      <c r="C1670" s="44" t="s">
        <v>817</v>
      </c>
      <c r="D1670" s="27" t="s">
        <v>101</v>
      </c>
      <c r="E1670" s="2" t="s">
        <v>21</v>
      </c>
      <c r="F1670" s="2" t="s">
        <v>51</v>
      </c>
    </row>
    <row r="1671" spans="1:6" ht="94.5" x14ac:dyDescent="0.25">
      <c r="A1671" s="34">
        <f>+'Key Dates'!$B$8-60</f>
        <v>45541</v>
      </c>
      <c r="B1671" s="34">
        <f>+'Key Dates'!$B$8-60</f>
        <v>45541</v>
      </c>
      <c r="C1671" s="45" t="s">
        <v>818</v>
      </c>
      <c r="D1671" s="35" t="s">
        <v>342</v>
      </c>
      <c r="E1671" s="36" t="s">
        <v>17</v>
      </c>
      <c r="F1671" s="36" t="s">
        <v>208</v>
      </c>
    </row>
    <row r="1672" spans="1:6" ht="94.5" x14ac:dyDescent="0.25">
      <c r="A1672" s="34">
        <f>+'Key Dates'!$B$8-60</f>
        <v>45541</v>
      </c>
      <c r="B1672" s="34">
        <f>+'Key Dates'!$B$8-60</f>
        <v>45541</v>
      </c>
      <c r="C1672" s="45" t="s">
        <v>818</v>
      </c>
      <c r="D1672" s="35" t="s">
        <v>342</v>
      </c>
      <c r="E1672" s="36" t="s">
        <v>55</v>
      </c>
      <c r="F1672" s="36" t="s">
        <v>208</v>
      </c>
    </row>
    <row r="1673" spans="1:6" ht="94.5" x14ac:dyDescent="0.25">
      <c r="A1673" s="34">
        <f>+'Key Dates'!$B$8-60</f>
        <v>45541</v>
      </c>
      <c r="B1673" s="34">
        <f>+'Key Dates'!$B$8-60</f>
        <v>45541</v>
      </c>
      <c r="C1673" s="45" t="s">
        <v>818</v>
      </c>
      <c r="D1673" s="35" t="s">
        <v>342</v>
      </c>
      <c r="E1673" s="36" t="s">
        <v>66</v>
      </c>
      <c r="F1673" s="36" t="s">
        <v>208</v>
      </c>
    </row>
    <row r="1674" spans="1:6" ht="94.5" x14ac:dyDescent="0.25">
      <c r="A1674" s="34">
        <f>+'Key Dates'!$B$8-60</f>
        <v>45541</v>
      </c>
      <c r="B1674" s="34">
        <f>+'Key Dates'!$B$8-60</f>
        <v>45541</v>
      </c>
      <c r="C1674" s="45" t="s">
        <v>818</v>
      </c>
      <c r="D1674" s="35" t="s">
        <v>342</v>
      </c>
      <c r="E1674" s="36" t="s">
        <v>18</v>
      </c>
      <c r="F1674" s="36" t="s">
        <v>208</v>
      </c>
    </row>
    <row r="1675" spans="1:6" ht="94.5" x14ac:dyDescent="0.25">
      <c r="A1675" s="34">
        <f>+'Key Dates'!$B$8-60</f>
        <v>45541</v>
      </c>
      <c r="B1675" s="34">
        <f>+'Key Dates'!$B$8-60</f>
        <v>45541</v>
      </c>
      <c r="C1675" s="45" t="s">
        <v>818</v>
      </c>
      <c r="D1675" s="35" t="s">
        <v>342</v>
      </c>
      <c r="E1675" s="36" t="s">
        <v>900</v>
      </c>
      <c r="F1675" s="36" t="s">
        <v>208</v>
      </c>
    </row>
    <row r="1676" spans="1:6" ht="94.5" x14ac:dyDescent="0.25">
      <c r="A1676" s="34">
        <f>+'Key Dates'!$B$8-60</f>
        <v>45541</v>
      </c>
      <c r="B1676" s="34">
        <f>+'Key Dates'!$B$8-60</f>
        <v>45541</v>
      </c>
      <c r="C1676" s="45" t="s">
        <v>818</v>
      </c>
      <c r="D1676" s="35" t="s">
        <v>342</v>
      </c>
      <c r="E1676" s="36" t="s">
        <v>19</v>
      </c>
      <c r="F1676" s="36" t="s">
        <v>208</v>
      </c>
    </row>
    <row r="1677" spans="1:6" ht="94.5" x14ac:dyDescent="0.25">
      <c r="A1677" s="34">
        <f>+'Key Dates'!$B$8-60</f>
        <v>45541</v>
      </c>
      <c r="B1677" s="34">
        <f>+'Key Dates'!$B$8-60</f>
        <v>45541</v>
      </c>
      <c r="C1677" s="45" t="s">
        <v>818</v>
      </c>
      <c r="D1677" s="35" t="s">
        <v>342</v>
      </c>
      <c r="E1677" s="36" t="s">
        <v>20</v>
      </c>
      <c r="F1677" s="36" t="s">
        <v>208</v>
      </c>
    </row>
    <row r="1678" spans="1:6" ht="94.5" x14ac:dyDescent="0.25">
      <c r="A1678" s="34">
        <f>+'Key Dates'!$B$8-60</f>
        <v>45541</v>
      </c>
      <c r="B1678" s="34">
        <f>+'Key Dates'!$B$8-60</f>
        <v>45541</v>
      </c>
      <c r="C1678" s="45" t="s">
        <v>818</v>
      </c>
      <c r="D1678" s="35" t="s">
        <v>342</v>
      </c>
      <c r="E1678" s="36" t="s">
        <v>30</v>
      </c>
      <c r="F1678" s="36" t="s">
        <v>208</v>
      </c>
    </row>
    <row r="1679" spans="1:6" ht="94.5" x14ac:dyDescent="0.25">
      <c r="A1679" s="34">
        <f>+'Key Dates'!$B$8-60</f>
        <v>45541</v>
      </c>
      <c r="B1679" s="34">
        <f>+'Key Dates'!$B$8-60</f>
        <v>45541</v>
      </c>
      <c r="C1679" s="45" t="s">
        <v>818</v>
      </c>
      <c r="D1679" s="35" t="s">
        <v>342</v>
      </c>
      <c r="E1679" s="36" t="s">
        <v>21</v>
      </c>
      <c r="F1679" s="36" t="s">
        <v>208</v>
      </c>
    </row>
    <row r="1680" spans="1:6" ht="94.5" x14ac:dyDescent="0.25">
      <c r="A1680" s="34">
        <f>+'Key Dates'!$B$8-60</f>
        <v>45541</v>
      </c>
      <c r="B1680" s="34">
        <f>+'Key Dates'!$B$8-60</f>
        <v>45541</v>
      </c>
      <c r="C1680" s="45" t="s">
        <v>818</v>
      </c>
      <c r="D1680" s="35" t="s">
        <v>342</v>
      </c>
      <c r="E1680" s="36" t="s">
        <v>22</v>
      </c>
      <c r="F1680" s="36" t="s">
        <v>208</v>
      </c>
    </row>
    <row r="1681" spans="1:6" ht="94.5" x14ac:dyDescent="0.25">
      <c r="A1681" s="34">
        <f>+'Key Dates'!$B$8-60</f>
        <v>45541</v>
      </c>
      <c r="B1681" s="34">
        <f>+'Key Dates'!$B$8-60</f>
        <v>45541</v>
      </c>
      <c r="C1681" s="45" t="s">
        <v>818</v>
      </c>
      <c r="D1681" s="35" t="s">
        <v>342</v>
      </c>
      <c r="E1681" s="36" t="s">
        <v>23</v>
      </c>
      <c r="F1681" s="36" t="s">
        <v>208</v>
      </c>
    </row>
    <row r="1682" spans="1:6" ht="94.5" x14ac:dyDescent="0.25">
      <c r="A1682" s="34">
        <f>+'Key Dates'!$B$8-60</f>
        <v>45541</v>
      </c>
      <c r="B1682" s="34">
        <f>+'Key Dates'!$B$8-60</f>
        <v>45541</v>
      </c>
      <c r="C1682" s="45" t="s">
        <v>818</v>
      </c>
      <c r="D1682" s="35" t="s">
        <v>342</v>
      </c>
      <c r="E1682" s="36" t="s">
        <v>52</v>
      </c>
      <c r="F1682" s="36" t="s">
        <v>208</v>
      </c>
    </row>
    <row r="1683" spans="1:6" ht="110.25" x14ac:dyDescent="0.25">
      <c r="A1683" s="34">
        <f>+'Key Dates'!$B$8-60</f>
        <v>45541</v>
      </c>
      <c r="B1683" s="34">
        <f>+'Key Dates'!$B$8-60</f>
        <v>45541</v>
      </c>
      <c r="C1683" s="45" t="s">
        <v>819</v>
      </c>
      <c r="D1683" s="35" t="s">
        <v>276</v>
      </c>
      <c r="E1683" s="36" t="s">
        <v>17</v>
      </c>
      <c r="F1683" s="36" t="s">
        <v>210</v>
      </c>
    </row>
    <row r="1684" spans="1:6" ht="110.25" x14ac:dyDescent="0.25">
      <c r="A1684" s="34">
        <f>+'Key Dates'!$B$8-60</f>
        <v>45541</v>
      </c>
      <c r="B1684" s="34">
        <f>+'Key Dates'!$B$8-60</f>
        <v>45541</v>
      </c>
      <c r="C1684" s="45" t="s">
        <v>819</v>
      </c>
      <c r="D1684" s="35" t="s">
        <v>276</v>
      </c>
      <c r="E1684" s="36" t="s">
        <v>18</v>
      </c>
      <c r="F1684" s="36" t="s">
        <v>210</v>
      </c>
    </row>
    <row r="1685" spans="1:6" ht="110.25" x14ac:dyDescent="0.25">
      <c r="A1685" s="34">
        <f>+'Key Dates'!$B$8-60</f>
        <v>45541</v>
      </c>
      <c r="B1685" s="34">
        <f>+'Key Dates'!$B$8-60</f>
        <v>45541</v>
      </c>
      <c r="C1685" s="45" t="s">
        <v>819</v>
      </c>
      <c r="D1685" s="35" t="s">
        <v>276</v>
      </c>
      <c r="E1685" s="36" t="s">
        <v>19</v>
      </c>
      <c r="F1685" s="36" t="s">
        <v>210</v>
      </c>
    </row>
    <row r="1686" spans="1:6" ht="110.25" x14ac:dyDescent="0.25">
      <c r="A1686" s="34">
        <f>+'Key Dates'!$B$8-60</f>
        <v>45541</v>
      </c>
      <c r="B1686" s="34">
        <f>+'Key Dates'!$B$8-60</f>
        <v>45541</v>
      </c>
      <c r="C1686" s="45" t="s">
        <v>819</v>
      </c>
      <c r="D1686" s="35" t="s">
        <v>276</v>
      </c>
      <c r="E1686" s="36" t="s">
        <v>20</v>
      </c>
      <c r="F1686" s="36" t="s">
        <v>210</v>
      </c>
    </row>
    <row r="1687" spans="1:6" ht="110.25" x14ac:dyDescent="0.25">
      <c r="A1687" s="34">
        <f>+'Key Dates'!$B$8-60</f>
        <v>45541</v>
      </c>
      <c r="B1687" s="34">
        <f>+'Key Dates'!$B$8-60</f>
        <v>45541</v>
      </c>
      <c r="C1687" s="45" t="s">
        <v>819</v>
      </c>
      <c r="D1687" s="35" t="s">
        <v>276</v>
      </c>
      <c r="E1687" s="36" t="s">
        <v>30</v>
      </c>
      <c r="F1687" s="36" t="s">
        <v>210</v>
      </c>
    </row>
    <row r="1688" spans="1:6" ht="110.25" x14ac:dyDescent="0.25">
      <c r="A1688" s="34">
        <f>+'Key Dates'!$B$8-60</f>
        <v>45541</v>
      </c>
      <c r="B1688" s="34">
        <f>+'Key Dates'!$B$8-60</f>
        <v>45541</v>
      </c>
      <c r="C1688" s="45" t="s">
        <v>819</v>
      </c>
      <c r="D1688" s="35" t="s">
        <v>276</v>
      </c>
      <c r="E1688" s="36" t="s">
        <v>21</v>
      </c>
      <c r="F1688" s="36" t="s">
        <v>210</v>
      </c>
    </row>
    <row r="1689" spans="1:6" ht="63" x14ac:dyDescent="0.25">
      <c r="A1689" s="34">
        <f>+'Key Dates'!$B$8-60</f>
        <v>45541</v>
      </c>
      <c r="B1689" s="34">
        <f>+'Key Dates'!$B$8-60</f>
        <v>45541</v>
      </c>
      <c r="C1689" s="44" t="s">
        <v>820</v>
      </c>
      <c r="D1689" s="27" t="s">
        <v>50</v>
      </c>
      <c r="E1689" s="2" t="s">
        <v>17</v>
      </c>
      <c r="F1689" s="2" t="s">
        <v>51</v>
      </c>
    </row>
    <row r="1690" spans="1:6" ht="63" x14ac:dyDescent="0.25">
      <c r="A1690" s="34">
        <f>+'Key Dates'!$B$8-60</f>
        <v>45541</v>
      </c>
      <c r="B1690" s="34">
        <f>+'Key Dates'!$B$8-60</f>
        <v>45541</v>
      </c>
      <c r="C1690" s="44" t="s">
        <v>820</v>
      </c>
      <c r="D1690" s="27" t="s">
        <v>50</v>
      </c>
      <c r="E1690" s="2" t="s">
        <v>18</v>
      </c>
      <c r="F1690" s="2" t="s">
        <v>51</v>
      </c>
    </row>
    <row r="1691" spans="1:6" ht="63" x14ac:dyDescent="0.25">
      <c r="A1691" s="34">
        <f>+'Key Dates'!$B$8-60</f>
        <v>45541</v>
      </c>
      <c r="B1691" s="34">
        <f>+'Key Dates'!$B$8-60</f>
        <v>45541</v>
      </c>
      <c r="C1691" s="44" t="s">
        <v>820</v>
      </c>
      <c r="D1691" s="27" t="s">
        <v>50</v>
      </c>
      <c r="E1691" s="2" t="s">
        <v>19</v>
      </c>
      <c r="F1691" s="2" t="s">
        <v>51</v>
      </c>
    </row>
    <row r="1692" spans="1:6" ht="63" x14ac:dyDescent="0.25">
      <c r="A1692" s="34">
        <f>+'Key Dates'!$B$8-60</f>
        <v>45541</v>
      </c>
      <c r="B1692" s="34">
        <f>+'Key Dates'!$B$8-60</f>
        <v>45541</v>
      </c>
      <c r="C1692" s="44" t="s">
        <v>820</v>
      </c>
      <c r="D1692" s="27" t="s">
        <v>50</v>
      </c>
      <c r="E1692" s="2" t="s">
        <v>20</v>
      </c>
      <c r="F1692" s="2" t="s">
        <v>51</v>
      </c>
    </row>
    <row r="1693" spans="1:6" ht="63" x14ac:dyDescent="0.25">
      <c r="A1693" s="34">
        <f>+'Key Dates'!$B$8-60</f>
        <v>45541</v>
      </c>
      <c r="B1693" s="34">
        <f>+'Key Dates'!$B$8-60</f>
        <v>45541</v>
      </c>
      <c r="C1693" s="44" t="s">
        <v>820</v>
      </c>
      <c r="D1693" s="27" t="s">
        <v>50</v>
      </c>
      <c r="E1693" s="2" t="s">
        <v>30</v>
      </c>
      <c r="F1693" s="2" t="s">
        <v>51</v>
      </c>
    </row>
    <row r="1694" spans="1:6" ht="63" x14ac:dyDescent="0.25">
      <c r="A1694" s="34">
        <f>+'Key Dates'!$B$8-60</f>
        <v>45541</v>
      </c>
      <c r="B1694" s="34">
        <f>+'Key Dates'!$B$8-60</f>
        <v>45541</v>
      </c>
      <c r="C1694" s="44" t="s">
        <v>820</v>
      </c>
      <c r="D1694" s="27" t="s">
        <v>50</v>
      </c>
      <c r="E1694" s="2" t="s">
        <v>21</v>
      </c>
      <c r="F1694" s="2" t="s">
        <v>51</v>
      </c>
    </row>
    <row r="1695" spans="1:6" ht="78.75" x14ac:dyDescent="0.25">
      <c r="A1695" s="34">
        <f>+'Key Dates'!$B$8-49</f>
        <v>45552</v>
      </c>
      <c r="B1695" s="34">
        <f>+'Key Dates'!$B$8-3</f>
        <v>45598</v>
      </c>
      <c r="C1695" s="45" t="s">
        <v>821</v>
      </c>
      <c r="D1695" s="27" t="s">
        <v>79</v>
      </c>
      <c r="E1695" s="2" t="s">
        <v>17</v>
      </c>
      <c r="F1695" s="2" t="s">
        <v>51</v>
      </c>
    </row>
    <row r="1696" spans="1:6" ht="78.75" x14ac:dyDescent="0.25">
      <c r="A1696" s="34">
        <f>+'Key Dates'!$B$8-49</f>
        <v>45552</v>
      </c>
      <c r="B1696" s="34">
        <f>+'Key Dates'!$B$8-3</f>
        <v>45598</v>
      </c>
      <c r="C1696" s="45" t="s">
        <v>821</v>
      </c>
      <c r="D1696" s="27" t="s">
        <v>79</v>
      </c>
      <c r="E1696" s="2" t="s">
        <v>55</v>
      </c>
      <c r="F1696" s="2" t="s">
        <v>51</v>
      </c>
    </row>
    <row r="1697" spans="1:6" ht="78.75" x14ac:dyDescent="0.25">
      <c r="A1697" s="34">
        <f>+'Key Dates'!$B$8-49</f>
        <v>45552</v>
      </c>
      <c r="B1697" s="34">
        <f>+'Key Dates'!$B$8-3</f>
        <v>45598</v>
      </c>
      <c r="C1697" s="45" t="s">
        <v>821</v>
      </c>
      <c r="D1697" s="27" t="s">
        <v>79</v>
      </c>
      <c r="E1697" s="2" t="s">
        <v>66</v>
      </c>
      <c r="F1697" s="2" t="s">
        <v>51</v>
      </c>
    </row>
    <row r="1698" spans="1:6" ht="78.75" x14ac:dyDescent="0.25">
      <c r="A1698" s="34">
        <f>+'Key Dates'!$B$8-49</f>
        <v>45552</v>
      </c>
      <c r="B1698" s="34">
        <f>+'Key Dates'!$B$8-3</f>
        <v>45598</v>
      </c>
      <c r="C1698" s="45" t="s">
        <v>821</v>
      </c>
      <c r="D1698" s="27" t="s">
        <v>79</v>
      </c>
      <c r="E1698" s="2" t="s">
        <v>18</v>
      </c>
      <c r="F1698" s="2" t="s">
        <v>51</v>
      </c>
    </row>
    <row r="1699" spans="1:6" ht="78.75" x14ac:dyDescent="0.25">
      <c r="A1699" s="34">
        <f>+'Key Dates'!$B$8-49</f>
        <v>45552</v>
      </c>
      <c r="B1699" s="34">
        <f>+'Key Dates'!$B$8-3</f>
        <v>45598</v>
      </c>
      <c r="C1699" s="45" t="s">
        <v>821</v>
      </c>
      <c r="D1699" s="27" t="s">
        <v>79</v>
      </c>
      <c r="E1699" s="2" t="s">
        <v>900</v>
      </c>
      <c r="F1699" s="2" t="s">
        <v>51</v>
      </c>
    </row>
    <row r="1700" spans="1:6" ht="78.75" x14ac:dyDescent="0.25">
      <c r="A1700" s="34">
        <f>+'Key Dates'!$B$8-49</f>
        <v>45552</v>
      </c>
      <c r="B1700" s="34">
        <f>+'Key Dates'!$B$8-3</f>
        <v>45598</v>
      </c>
      <c r="C1700" s="45" t="s">
        <v>821</v>
      </c>
      <c r="D1700" s="27" t="s">
        <v>79</v>
      </c>
      <c r="E1700" s="2" t="s">
        <v>19</v>
      </c>
      <c r="F1700" s="2" t="s">
        <v>51</v>
      </c>
    </row>
    <row r="1701" spans="1:6" ht="78.75" x14ac:dyDescent="0.25">
      <c r="A1701" s="34">
        <f>+'Key Dates'!$B$8-49</f>
        <v>45552</v>
      </c>
      <c r="B1701" s="34">
        <f>+'Key Dates'!$B$8-3</f>
        <v>45598</v>
      </c>
      <c r="C1701" s="45" t="s">
        <v>821</v>
      </c>
      <c r="D1701" s="27" t="s">
        <v>79</v>
      </c>
      <c r="E1701" s="2" t="s">
        <v>20</v>
      </c>
      <c r="F1701" s="2" t="s">
        <v>51</v>
      </c>
    </row>
    <row r="1702" spans="1:6" ht="78.75" x14ac:dyDescent="0.25">
      <c r="A1702" s="34">
        <f>+'Key Dates'!$B$8-49</f>
        <v>45552</v>
      </c>
      <c r="B1702" s="34">
        <f>+'Key Dates'!$B$8-3</f>
        <v>45598</v>
      </c>
      <c r="C1702" s="45" t="s">
        <v>821</v>
      </c>
      <c r="D1702" s="27" t="s">
        <v>79</v>
      </c>
      <c r="E1702" s="2" t="s">
        <v>30</v>
      </c>
      <c r="F1702" s="2" t="s">
        <v>51</v>
      </c>
    </row>
    <row r="1703" spans="1:6" ht="78.75" x14ac:dyDescent="0.25">
      <c r="A1703" s="34">
        <f>+'Key Dates'!$B$8-49</f>
        <v>45552</v>
      </c>
      <c r="B1703" s="34">
        <f>+'Key Dates'!$B$8-3</f>
        <v>45598</v>
      </c>
      <c r="C1703" s="45" t="s">
        <v>821</v>
      </c>
      <c r="D1703" s="27" t="s">
        <v>79</v>
      </c>
      <c r="E1703" s="2" t="s">
        <v>21</v>
      </c>
      <c r="F1703" s="2" t="s">
        <v>51</v>
      </c>
    </row>
    <row r="1704" spans="1:6" ht="78.75" x14ac:dyDescent="0.25">
      <c r="A1704" s="34">
        <f>+'Key Dates'!$B$8-49</f>
        <v>45552</v>
      </c>
      <c r="B1704" s="34">
        <f>+'Key Dates'!$B$8-3</f>
        <v>45598</v>
      </c>
      <c r="C1704" s="45" t="s">
        <v>821</v>
      </c>
      <c r="D1704" s="27" t="s">
        <v>79</v>
      </c>
      <c r="E1704" s="2" t="s">
        <v>22</v>
      </c>
      <c r="F1704" s="2" t="s">
        <v>51</v>
      </c>
    </row>
    <row r="1705" spans="1:6" ht="78.75" x14ac:dyDescent="0.25">
      <c r="A1705" s="34">
        <f>+'Key Dates'!$B$8-49</f>
        <v>45552</v>
      </c>
      <c r="B1705" s="34">
        <f>+'Key Dates'!$B$8-3</f>
        <v>45598</v>
      </c>
      <c r="C1705" s="45" t="s">
        <v>821</v>
      </c>
      <c r="D1705" s="27" t="s">
        <v>79</v>
      </c>
      <c r="E1705" s="2" t="s">
        <v>23</v>
      </c>
      <c r="F1705" s="2" t="s">
        <v>51</v>
      </c>
    </row>
    <row r="1706" spans="1:6" ht="78.75" x14ac:dyDescent="0.25">
      <c r="A1706" s="34">
        <f>+'Key Dates'!$B$8-49</f>
        <v>45552</v>
      </c>
      <c r="B1706" s="34">
        <f>+'Key Dates'!$B$8-3</f>
        <v>45598</v>
      </c>
      <c r="C1706" s="45" t="s">
        <v>821</v>
      </c>
      <c r="D1706" s="27" t="s">
        <v>79</v>
      </c>
      <c r="E1706" s="2" t="s">
        <v>52</v>
      </c>
      <c r="F1706" s="2" t="s">
        <v>51</v>
      </c>
    </row>
    <row r="1707" spans="1:6" ht="31.5" x14ac:dyDescent="0.25">
      <c r="A1707" s="39">
        <f>+'Key Dates'!$B$8-48</f>
        <v>45553</v>
      </c>
      <c r="B1707" s="39">
        <f>+'Key Dates'!$B$8-48</f>
        <v>45553</v>
      </c>
      <c r="C1707" s="44" t="s">
        <v>295</v>
      </c>
      <c r="D1707" s="27" t="s">
        <v>116</v>
      </c>
      <c r="E1707" s="2" t="s">
        <v>17</v>
      </c>
      <c r="F1707" s="2" t="s">
        <v>210</v>
      </c>
    </row>
    <row r="1708" spans="1:6" ht="31.5" x14ac:dyDescent="0.25">
      <c r="A1708" s="39">
        <f>+'Key Dates'!$B$8-48</f>
        <v>45553</v>
      </c>
      <c r="B1708" s="39">
        <f>+'Key Dates'!$B$8-48</f>
        <v>45553</v>
      </c>
      <c r="C1708" s="44" t="s">
        <v>295</v>
      </c>
      <c r="D1708" s="27" t="s">
        <v>116</v>
      </c>
      <c r="E1708" s="2" t="s">
        <v>18</v>
      </c>
      <c r="F1708" s="2" t="s">
        <v>210</v>
      </c>
    </row>
    <row r="1709" spans="1:6" s="26" customFormat="1" ht="94.5" x14ac:dyDescent="0.25">
      <c r="A1709" s="34">
        <f>+'Key Dates'!$B$8-47</f>
        <v>45554</v>
      </c>
      <c r="B1709" s="34">
        <f>+'Key Dates'!$B$8-47</f>
        <v>45554</v>
      </c>
      <c r="C1709" s="45" t="s">
        <v>822</v>
      </c>
      <c r="D1709" s="35" t="s">
        <v>341</v>
      </c>
      <c r="E1709" s="36" t="s">
        <v>17</v>
      </c>
      <c r="F1709" s="36" t="s">
        <v>585</v>
      </c>
    </row>
    <row r="1710" spans="1:6" s="26" customFormat="1" ht="94.5" x14ac:dyDescent="0.25">
      <c r="A1710" s="34">
        <f>+'Key Dates'!$B$8-47</f>
        <v>45554</v>
      </c>
      <c r="B1710" s="34">
        <f>+'Key Dates'!$B$8-47</f>
        <v>45554</v>
      </c>
      <c r="C1710" s="45" t="s">
        <v>822</v>
      </c>
      <c r="D1710" s="35" t="s">
        <v>341</v>
      </c>
      <c r="E1710" s="36" t="s">
        <v>18</v>
      </c>
      <c r="F1710" s="36" t="s">
        <v>585</v>
      </c>
    </row>
    <row r="1711" spans="1:6" s="26" customFormat="1" ht="94.5" x14ac:dyDescent="0.25">
      <c r="A1711" s="34">
        <f>+'Key Dates'!$B$8-47</f>
        <v>45554</v>
      </c>
      <c r="B1711" s="34">
        <f>+'Key Dates'!$B$8-47</f>
        <v>45554</v>
      </c>
      <c r="C1711" s="45" t="s">
        <v>822</v>
      </c>
      <c r="D1711" s="35" t="s">
        <v>341</v>
      </c>
      <c r="E1711" s="36" t="s">
        <v>19</v>
      </c>
      <c r="F1711" s="36" t="s">
        <v>585</v>
      </c>
    </row>
    <row r="1712" spans="1:6" s="26" customFormat="1" ht="94.5" x14ac:dyDescent="0.25">
      <c r="A1712" s="34">
        <f>+'Key Dates'!$B$8-47</f>
        <v>45554</v>
      </c>
      <c r="B1712" s="34">
        <f>+'Key Dates'!$B$8-47</f>
        <v>45554</v>
      </c>
      <c r="C1712" s="45" t="s">
        <v>822</v>
      </c>
      <c r="D1712" s="35" t="s">
        <v>341</v>
      </c>
      <c r="E1712" s="36" t="s">
        <v>20</v>
      </c>
      <c r="F1712" s="36" t="s">
        <v>585</v>
      </c>
    </row>
    <row r="1713" spans="1:6" s="26" customFormat="1" ht="94.5" x14ac:dyDescent="0.25">
      <c r="A1713" s="34">
        <f>+'Key Dates'!$B$8-47</f>
        <v>45554</v>
      </c>
      <c r="B1713" s="34">
        <f>+'Key Dates'!$B$8-47</f>
        <v>45554</v>
      </c>
      <c r="C1713" s="45" t="s">
        <v>822</v>
      </c>
      <c r="D1713" s="35" t="s">
        <v>341</v>
      </c>
      <c r="E1713" s="36" t="s">
        <v>30</v>
      </c>
      <c r="F1713" s="36" t="s">
        <v>585</v>
      </c>
    </row>
    <row r="1714" spans="1:6" s="26" customFormat="1" ht="94.5" x14ac:dyDescent="0.25">
      <c r="A1714" s="34">
        <f>+'Key Dates'!$B$8-47</f>
        <v>45554</v>
      </c>
      <c r="B1714" s="34">
        <f>+'Key Dates'!$B$8-47</f>
        <v>45554</v>
      </c>
      <c r="C1714" s="45" t="s">
        <v>822</v>
      </c>
      <c r="D1714" s="35" t="s">
        <v>341</v>
      </c>
      <c r="E1714" s="36" t="s">
        <v>21</v>
      </c>
      <c r="F1714" s="36" t="s">
        <v>585</v>
      </c>
    </row>
    <row r="1715" spans="1:6" ht="78.75" x14ac:dyDescent="0.25">
      <c r="A1715" s="34">
        <f>+'Key Dates'!$B$8-46</f>
        <v>45555</v>
      </c>
      <c r="B1715" s="34">
        <f>+'Key Dates'!$B$8-46</f>
        <v>45555</v>
      </c>
      <c r="C1715" s="44" t="s">
        <v>421</v>
      </c>
      <c r="D1715" s="27" t="s">
        <v>420</v>
      </c>
      <c r="E1715" s="2" t="s">
        <v>17</v>
      </c>
      <c r="F1715" s="2" t="s">
        <v>36</v>
      </c>
    </row>
    <row r="1716" spans="1:6" ht="78.75" x14ac:dyDescent="0.25">
      <c r="A1716" s="34">
        <f>+'Key Dates'!$B$8-46</f>
        <v>45555</v>
      </c>
      <c r="B1716" s="34">
        <f>+'Key Dates'!$B$8-46</f>
        <v>45555</v>
      </c>
      <c r="C1716" s="44" t="s">
        <v>421</v>
      </c>
      <c r="D1716" s="27" t="s">
        <v>420</v>
      </c>
      <c r="E1716" s="2" t="s">
        <v>27</v>
      </c>
      <c r="F1716" s="2" t="s">
        <v>36</v>
      </c>
    </row>
    <row r="1717" spans="1:6" ht="78.75" x14ac:dyDescent="0.25">
      <c r="A1717" s="34">
        <f>+'Key Dates'!$B$8-46</f>
        <v>45555</v>
      </c>
      <c r="B1717" s="34">
        <f>+'Key Dates'!$B$8-46</f>
        <v>45555</v>
      </c>
      <c r="C1717" s="44" t="s">
        <v>421</v>
      </c>
      <c r="D1717" s="27" t="s">
        <v>420</v>
      </c>
      <c r="E1717" s="2" t="s">
        <v>66</v>
      </c>
      <c r="F1717" s="2" t="s">
        <v>36</v>
      </c>
    </row>
    <row r="1718" spans="1:6" ht="78.75" x14ac:dyDescent="0.25">
      <c r="A1718" s="34">
        <f>+'Key Dates'!$B$8-46</f>
        <v>45555</v>
      </c>
      <c r="B1718" s="34">
        <f>+'Key Dates'!$B$8-46</f>
        <v>45555</v>
      </c>
      <c r="C1718" s="44" t="s">
        <v>421</v>
      </c>
      <c r="D1718" s="27" t="s">
        <v>420</v>
      </c>
      <c r="E1718" s="2" t="s">
        <v>55</v>
      </c>
      <c r="F1718" s="2" t="s">
        <v>36</v>
      </c>
    </row>
    <row r="1719" spans="1:6" ht="78.75" x14ac:dyDescent="0.25">
      <c r="A1719" s="34">
        <f>+'Key Dates'!$B$8-46</f>
        <v>45555</v>
      </c>
      <c r="B1719" s="34">
        <f>+'Key Dates'!$B$8-46</f>
        <v>45555</v>
      </c>
      <c r="C1719" s="44" t="s">
        <v>421</v>
      </c>
      <c r="D1719" s="27" t="s">
        <v>420</v>
      </c>
      <c r="E1719" s="2" t="s">
        <v>18</v>
      </c>
      <c r="F1719" s="2" t="s">
        <v>36</v>
      </c>
    </row>
    <row r="1720" spans="1:6" ht="78.75" x14ac:dyDescent="0.25">
      <c r="A1720" s="34">
        <f>+'Key Dates'!$B$8-46</f>
        <v>45555</v>
      </c>
      <c r="B1720" s="34">
        <f>+'Key Dates'!$B$8-46</f>
        <v>45555</v>
      </c>
      <c r="C1720" s="44" t="s">
        <v>421</v>
      </c>
      <c r="D1720" s="27" t="s">
        <v>420</v>
      </c>
      <c r="E1720" s="2" t="s">
        <v>900</v>
      </c>
      <c r="F1720" s="2" t="s">
        <v>36</v>
      </c>
    </row>
    <row r="1721" spans="1:6" ht="78.75" x14ac:dyDescent="0.25">
      <c r="A1721" s="34">
        <f>+'Key Dates'!$B$8-46</f>
        <v>45555</v>
      </c>
      <c r="B1721" s="34">
        <f>+'Key Dates'!$B$8-46</f>
        <v>45555</v>
      </c>
      <c r="C1721" s="44" t="s">
        <v>421</v>
      </c>
      <c r="D1721" s="27" t="s">
        <v>420</v>
      </c>
      <c r="E1721" s="2" t="s">
        <v>19</v>
      </c>
      <c r="F1721" s="2" t="s">
        <v>36</v>
      </c>
    </row>
    <row r="1722" spans="1:6" ht="78.75" x14ac:dyDescent="0.25">
      <c r="A1722" s="34">
        <f>+'Key Dates'!$B$8-46</f>
        <v>45555</v>
      </c>
      <c r="B1722" s="34">
        <f>+'Key Dates'!$B$8-46</f>
        <v>45555</v>
      </c>
      <c r="C1722" s="44" t="s">
        <v>421</v>
      </c>
      <c r="D1722" s="27" t="s">
        <v>420</v>
      </c>
      <c r="E1722" s="2" t="s">
        <v>20</v>
      </c>
      <c r="F1722" s="2" t="s">
        <v>36</v>
      </c>
    </row>
    <row r="1723" spans="1:6" ht="78.75" x14ac:dyDescent="0.25">
      <c r="A1723" s="34">
        <f>+'Key Dates'!$B$8-46</f>
        <v>45555</v>
      </c>
      <c r="B1723" s="34">
        <f>+'Key Dates'!$B$8-46</f>
        <v>45555</v>
      </c>
      <c r="C1723" s="44" t="s">
        <v>421</v>
      </c>
      <c r="D1723" s="27" t="s">
        <v>420</v>
      </c>
      <c r="E1723" s="2" t="s">
        <v>30</v>
      </c>
      <c r="F1723" s="2" t="s">
        <v>36</v>
      </c>
    </row>
    <row r="1724" spans="1:6" ht="78.75" x14ac:dyDescent="0.25">
      <c r="A1724" s="34">
        <f>+'Key Dates'!$B$8-46</f>
        <v>45555</v>
      </c>
      <c r="B1724" s="34">
        <f>+'Key Dates'!$B$8-46</f>
        <v>45555</v>
      </c>
      <c r="C1724" s="44" t="s">
        <v>421</v>
      </c>
      <c r="D1724" s="27" t="s">
        <v>420</v>
      </c>
      <c r="E1724" s="2" t="s">
        <v>21</v>
      </c>
      <c r="F1724" s="2" t="s">
        <v>36</v>
      </c>
    </row>
    <row r="1725" spans="1:6" ht="78.75" x14ac:dyDescent="0.25">
      <c r="A1725" s="34">
        <f>+'Key Dates'!$B$8-46</f>
        <v>45555</v>
      </c>
      <c r="B1725" s="34">
        <f>+'Key Dates'!$B$8-46</f>
        <v>45555</v>
      </c>
      <c r="C1725" s="44" t="s">
        <v>421</v>
      </c>
      <c r="D1725" s="27" t="s">
        <v>420</v>
      </c>
      <c r="E1725" s="2" t="s">
        <v>22</v>
      </c>
      <c r="F1725" s="2" t="s">
        <v>36</v>
      </c>
    </row>
    <row r="1726" spans="1:6" ht="78.75" x14ac:dyDescent="0.25">
      <c r="A1726" s="34">
        <f>+'Key Dates'!$B$8-46</f>
        <v>45555</v>
      </c>
      <c r="B1726" s="34">
        <f>+'Key Dates'!$B$8-46</f>
        <v>45555</v>
      </c>
      <c r="C1726" s="44" t="s">
        <v>421</v>
      </c>
      <c r="D1726" s="27" t="s">
        <v>420</v>
      </c>
      <c r="E1726" s="2" t="s">
        <v>23</v>
      </c>
      <c r="F1726" s="2" t="s">
        <v>36</v>
      </c>
    </row>
    <row r="1727" spans="1:6" ht="78.75" x14ac:dyDescent="0.25">
      <c r="A1727" s="34">
        <f>+'Key Dates'!$B$8-46</f>
        <v>45555</v>
      </c>
      <c r="B1727" s="34">
        <f>+'Key Dates'!$B$8-46</f>
        <v>45555</v>
      </c>
      <c r="C1727" s="44" t="s">
        <v>421</v>
      </c>
      <c r="D1727" s="27" t="s">
        <v>420</v>
      </c>
      <c r="E1727" s="2" t="s">
        <v>52</v>
      </c>
      <c r="F1727" s="2" t="s">
        <v>36</v>
      </c>
    </row>
    <row r="1728" spans="1:6" ht="141.75" x14ac:dyDescent="0.25">
      <c r="A1728" s="34">
        <f>+'Key Dates'!$B$8-46</f>
        <v>45555</v>
      </c>
      <c r="B1728" s="34">
        <f>+'Key Dates'!$B$8-46</f>
        <v>45555</v>
      </c>
      <c r="C1728" s="44" t="s">
        <v>823</v>
      </c>
      <c r="D1728" s="27" t="s">
        <v>59</v>
      </c>
      <c r="E1728" s="2" t="s">
        <v>17</v>
      </c>
      <c r="F1728" s="2" t="s">
        <v>208</v>
      </c>
    </row>
    <row r="1729" spans="1:6" ht="141.75" x14ac:dyDescent="0.25">
      <c r="A1729" s="34">
        <f>+'Key Dates'!$B$8-46</f>
        <v>45555</v>
      </c>
      <c r="B1729" s="34">
        <f>+'Key Dates'!$B$8-46</f>
        <v>45555</v>
      </c>
      <c r="C1729" s="44" t="s">
        <v>823</v>
      </c>
      <c r="D1729" s="27" t="s">
        <v>59</v>
      </c>
      <c r="E1729" s="2" t="s">
        <v>55</v>
      </c>
      <c r="F1729" s="2" t="s">
        <v>208</v>
      </c>
    </row>
    <row r="1730" spans="1:6" ht="141.75" x14ac:dyDescent="0.25">
      <c r="A1730" s="34">
        <f>+'Key Dates'!$B$8-46</f>
        <v>45555</v>
      </c>
      <c r="B1730" s="34">
        <f>+'Key Dates'!$B$8-46</f>
        <v>45555</v>
      </c>
      <c r="C1730" s="44" t="s">
        <v>823</v>
      </c>
      <c r="D1730" s="27" t="s">
        <v>59</v>
      </c>
      <c r="E1730" s="2" t="s">
        <v>18</v>
      </c>
      <c r="F1730" s="2" t="s">
        <v>208</v>
      </c>
    </row>
    <row r="1731" spans="1:6" ht="47.25" x14ac:dyDescent="0.25">
      <c r="A1731" s="34">
        <f>+'Key Dates'!$B$8-46</f>
        <v>45555</v>
      </c>
      <c r="B1731" s="34">
        <f>+'Key Dates'!$B$8-46</f>
        <v>45555</v>
      </c>
      <c r="C1731" s="44" t="s">
        <v>452</v>
      </c>
      <c r="D1731" s="27" t="s">
        <v>70</v>
      </c>
      <c r="E1731" s="2" t="s">
        <v>17</v>
      </c>
      <c r="F1731" s="2" t="s">
        <v>210</v>
      </c>
    </row>
    <row r="1732" spans="1:6" ht="47.25" x14ac:dyDescent="0.25">
      <c r="A1732" s="34">
        <f>+'Key Dates'!$B$8-46</f>
        <v>45555</v>
      </c>
      <c r="B1732" s="34">
        <f>+'Key Dates'!$B$8-46</f>
        <v>45555</v>
      </c>
      <c r="C1732" s="44" t="s">
        <v>452</v>
      </c>
      <c r="D1732" s="27" t="s">
        <v>70</v>
      </c>
      <c r="E1732" s="2" t="s">
        <v>18</v>
      </c>
      <c r="F1732" s="2" t="s">
        <v>210</v>
      </c>
    </row>
    <row r="1733" spans="1:6" ht="47.25" x14ac:dyDescent="0.25">
      <c r="A1733" s="34">
        <f>+'Key Dates'!$B$8-46</f>
        <v>45555</v>
      </c>
      <c r="B1733" s="34">
        <f>+'Key Dates'!$B$8-46</f>
        <v>45555</v>
      </c>
      <c r="C1733" s="44" t="s">
        <v>452</v>
      </c>
      <c r="D1733" s="27" t="s">
        <v>70</v>
      </c>
      <c r="E1733" s="2" t="s">
        <v>19</v>
      </c>
      <c r="F1733" s="2" t="s">
        <v>210</v>
      </c>
    </row>
    <row r="1734" spans="1:6" ht="47.25" x14ac:dyDescent="0.25">
      <c r="A1734" s="34">
        <f>+'Key Dates'!$B$8-46</f>
        <v>45555</v>
      </c>
      <c r="B1734" s="34">
        <f>+'Key Dates'!$B$8-46</f>
        <v>45555</v>
      </c>
      <c r="C1734" s="44" t="s">
        <v>452</v>
      </c>
      <c r="D1734" s="27" t="s">
        <v>70</v>
      </c>
      <c r="E1734" s="2" t="s">
        <v>20</v>
      </c>
      <c r="F1734" s="2" t="s">
        <v>210</v>
      </c>
    </row>
    <row r="1735" spans="1:6" ht="47.25" x14ac:dyDescent="0.25">
      <c r="A1735" s="34">
        <f>+'Key Dates'!$B$8-46</f>
        <v>45555</v>
      </c>
      <c r="B1735" s="34">
        <f>+'Key Dates'!$B$8-46</f>
        <v>45555</v>
      </c>
      <c r="C1735" s="44" t="s">
        <v>452</v>
      </c>
      <c r="D1735" s="27" t="s">
        <v>70</v>
      </c>
      <c r="E1735" s="2" t="s">
        <v>30</v>
      </c>
      <c r="F1735" s="2" t="s">
        <v>210</v>
      </c>
    </row>
    <row r="1736" spans="1:6" ht="47.25" x14ac:dyDescent="0.25">
      <c r="A1736" s="34">
        <f>+'Key Dates'!$B$8-46</f>
        <v>45555</v>
      </c>
      <c r="B1736" s="34">
        <f>+'Key Dates'!$B$8-46</f>
        <v>45555</v>
      </c>
      <c r="C1736" s="44" t="s">
        <v>452</v>
      </c>
      <c r="D1736" s="27" t="s">
        <v>70</v>
      </c>
      <c r="E1736" s="2" t="s">
        <v>21</v>
      </c>
      <c r="F1736" s="2" t="s">
        <v>210</v>
      </c>
    </row>
    <row r="1737" spans="1:6" ht="204.75" x14ac:dyDescent="0.25">
      <c r="A1737" s="34">
        <f>+'Key Dates'!$B$8-46</f>
        <v>45555</v>
      </c>
      <c r="B1737" s="34">
        <f>+'Key Dates'!$B$8-14</f>
        <v>45587</v>
      </c>
      <c r="C1737" s="44" t="s">
        <v>824</v>
      </c>
      <c r="D1737" s="27" t="s">
        <v>118</v>
      </c>
      <c r="E1737" s="2" t="s">
        <v>17</v>
      </c>
      <c r="F1737" s="2" t="s">
        <v>32</v>
      </c>
    </row>
    <row r="1738" spans="1:6" ht="204.75" x14ac:dyDescent="0.25">
      <c r="A1738" s="34">
        <f>+'Key Dates'!$B$8-46</f>
        <v>45555</v>
      </c>
      <c r="B1738" s="34">
        <f>+'Key Dates'!$B$8-14</f>
        <v>45587</v>
      </c>
      <c r="C1738" s="44" t="s">
        <v>824</v>
      </c>
      <c r="D1738" s="27" t="s">
        <v>118</v>
      </c>
      <c r="E1738" s="2" t="s">
        <v>66</v>
      </c>
      <c r="F1738" s="2" t="s">
        <v>32</v>
      </c>
    </row>
    <row r="1739" spans="1:6" ht="204.75" x14ac:dyDescent="0.25">
      <c r="A1739" s="34">
        <f>+'Key Dates'!$B$8-46</f>
        <v>45555</v>
      </c>
      <c r="B1739" s="34">
        <f>+'Key Dates'!$B$8-14</f>
        <v>45587</v>
      </c>
      <c r="C1739" s="44" t="s">
        <v>824</v>
      </c>
      <c r="D1739" s="27" t="s">
        <v>118</v>
      </c>
      <c r="E1739" s="2" t="s">
        <v>55</v>
      </c>
      <c r="F1739" s="2" t="s">
        <v>32</v>
      </c>
    </row>
    <row r="1740" spans="1:6" ht="204.75" x14ac:dyDescent="0.25">
      <c r="A1740" s="34">
        <f>+'Key Dates'!$B$8-46</f>
        <v>45555</v>
      </c>
      <c r="B1740" s="34">
        <f>+'Key Dates'!$B$8-14</f>
        <v>45587</v>
      </c>
      <c r="C1740" s="44" t="s">
        <v>824</v>
      </c>
      <c r="D1740" s="27" t="s">
        <v>118</v>
      </c>
      <c r="E1740" s="2" t="s">
        <v>18</v>
      </c>
      <c r="F1740" s="2" t="s">
        <v>32</v>
      </c>
    </row>
    <row r="1741" spans="1:6" ht="204.75" x14ac:dyDescent="0.25">
      <c r="A1741" s="34">
        <f>+'Key Dates'!$B$8-46</f>
        <v>45555</v>
      </c>
      <c r="B1741" s="34">
        <f>+'Key Dates'!$B$8-14</f>
        <v>45587</v>
      </c>
      <c r="C1741" s="44" t="s">
        <v>901</v>
      </c>
      <c r="D1741" s="27" t="s">
        <v>118</v>
      </c>
      <c r="E1741" s="2" t="s">
        <v>900</v>
      </c>
      <c r="F1741" s="2" t="s">
        <v>32</v>
      </c>
    </row>
    <row r="1742" spans="1:6" ht="204.75" x14ac:dyDescent="0.25">
      <c r="A1742" s="34">
        <f>+'Key Dates'!$B$8-46</f>
        <v>45555</v>
      </c>
      <c r="B1742" s="34">
        <f>+'Key Dates'!$B$8-14</f>
        <v>45587</v>
      </c>
      <c r="C1742" s="44" t="s">
        <v>824</v>
      </c>
      <c r="D1742" s="27" t="s">
        <v>118</v>
      </c>
      <c r="E1742" s="2" t="s">
        <v>19</v>
      </c>
      <c r="F1742" s="2" t="s">
        <v>32</v>
      </c>
    </row>
    <row r="1743" spans="1:6" ht="204.75" x14ac:dyDescent="0.25">
      <c r="A1743" s="34">
        <f>+'Key Dates'!$B$8-46</f>
        <v>45555</v>
      </c>
      <c r="B1743" s="34">
        <f>+'Key Dates'!$B$8-14</f>
        <v>45587</v>
      </c>
      <c r="C1743" s="44" t="s">
        <v>824</v>
      </c>
      <c r="D1743" s="27" t="s">
        <v>118</v>
      </c>
      <c r="E1743" s="2" t="s">
        <v>20</v>
      </c>
      <c r="F1743" s="2" t="s">
        <v>32</v>
      </c>
    </row>
    <row r="1744" spans="1:6" ht="204.75" x14ac:dyDescent="0.25">
      <c r="A1744" s="34">
        <f>+'Key Dates'!$B$8-46</f>
        <v>45555</v>
      </c>
      <c r="B1744" s="34">
        <f>+'Key Dates'!$B$8-14</f>
        <v>45587</v>
      </c>
      <c r="C1744" s="44" t="s">
        <v>824</v>
      </c>
      <c r="D1744" s="27" t="s">
        <v>118</v>
      </c>
      <c r="E1744" s="2" t="s">
        <v>30</v>
      </c>
      <c r="F1744" s="2" t="s">
        <v>32</v>
      </c>
    </row>
    <row r="1745" spans="1:6" ht="204.75" x14ac:dyDescent="0.25">
      <c r="A1745" s="34">
        <f>+'Key Dates'!$B$8-46</f>
        <v>45555</v>
      </c>
      <c r="B1745" s="34">
        <f>+'Key Dates'!$B$8-14</f>
        <v>45587</v>
      </c>
      <c r="C1745" s="44" t="s">
        <v>824</v>
      </c>
      <c r="D1745" s="27" t="s">
        <v>118</v>
      </c>
      <c r="E1745" s="2" t="s">
        <v>21</v>
      </c>
      <c r="F1745" s="2" t="s">
        <v>32</v>
      </c>
    </row>
    <row r="1746" spans="1:6" ht="204.75" x14ac:dyDescent="0.25">
      <c r="A1746" s="34">
        <f>+'Key Dates'!$B$8-46</f>
        <v>45555</v>
      </c>
      <c r="B1746" s="34">
        <f>+'Key Dates'!$B$8-14</f>
        <v>45587</v>
      </c>
      <c r="C1746" s="44" t="s">
        <v>824</v>
      </c>
      <c r="D1746" s="27" t="s">
        <v>118</v>
      </c>
      <c r="E1746" s="2" t="s">
        <v>22</v>
      </c>
      <c r="F1746" s="2" t="s">
        <v>32</v>
      </c>
    </row>
    <row r="1747" spans="1:6" ht="204.75" x14ac:dyDescent="0.25">
      <c r="A1747" s="34">
        <f>+'Key Dates'!$B$8-46</f>
        <v>45555</v>
      </c>
      <c r="B1747" s="34">
        <f>+'Key Dates'!$B$8-14</f>
        <v>45587</v>
      </c>
      <c r="C1747" s="44" t="s">
        <v>824</v>
      </c>
      <c r="D1747" s="27" t="s">
        <v>118</v>
      </c>
      <c r="E1747" s="2" t="s">
        <v>23</v>
      </c>
      <c r="F1747" s="2" t="s">
        <v>32</v>
      </c>
    </row>
    <row r="1748" spans="1:6" ht="204.75" x14ac:dyDescent="0.25">
      <c r="A1748" s="34">
        <f>+'Key Dates'!$B$8-46</f>
        <v>45555</v>
      </c>
      <c r="B1748" s="34">
        <f>+'Key Dates'!$B$8-14</f>
        <v>45587</v>
      </c>
      <c r="C1748" s="44" t="s">
        <v>824</v>
      </c>
      <c r="D1748" s="27" t="s">
        <v>118</v>
      </c>
      <c r="E1748" s="2" t="s">
        <v>52</v>
      </c>
      <c r="F1748" s="2" t="s">
        <v>32</v>
      </c>
    </row>
    <row r="1749" spans="1:6" ht="110.25" x14ac:dyDescent="0.25">
      <c r="A1749" s="34">
        <f>+'Key Dates'!$B$8-46</f>
        <v>45555</v>
      </c>
      <c r="B1749" s="34">
        <f>+'Key Dates'!$B$8-1</f>
        <v>45600</v>
      </c>
      <c r="C1749" s="45" t="s">
        <v>535</v>
      </c>
      <c r="D1749" s="35" t="s">
        <v>405</v>
      </c>
      <c r="E1749" s="36" t="s">
        <v>17</v>
      </c>
      <c r="F1749" s="36" t="s">
        <v>208</v>
      </c>
    </row>
    <row r="1750" spans="1:6" ht="110.25" x14ac:dyDescent="0.25">
      <c r="A1750" s="34">
        <f>+'Key Dates'!$B$8-46</f>
        <v>45555</v>
      </c>
      <c r="B1750" s="34">
        <f>+'Key Dates'!$B$8-1</f>
        <v>45600</v>
      </c>
      <c r="C1750" s="45" t="s">
        <v>535</v>
      </c>
      <c r="D1750" s="35" t="s">
        <v>405</v>
      </c>
      <c r="E1750" s="36" t="s">
        <v>55</v>
      </c>
      <c r="F1750" s="36" t="s">
        <v>208</v>
      </c>
    </row>
    <row r="1751" spans="1:6" ht="110.25" x14ac:dyDescent="0.25">
      <c r="A1751" s="34">
        <f>+'Key Dates'!$B$8-46</f>
        <v>45555</v>
      </c>
      <c r="B1751" s="34">
        <f>+'Key Dates'!$B$8-1</f>
        <v>45600</v>
      </c>
      <c r="C1751" s="45" t="s">
        <v>535</v>
      </c>
      <c r="D1751" s="35" t="s">
        <v>405</v>
      </c>
      <c r="E1751" s="36" t="s">
        <v>66</v>
      </c>
      <c r="F1751" s="36" t="s">
        <v>208</v>
      </c>
    </row>
    <row r="1752" spans="1:6" ht="110.25" x14ac:dyDescent="0.25">
      <c r="A1752" s="34">
        <f>+'Key Dates'!$B$8-46</f>
        <v>45555</v>
      </c>
      <c r="B1752" s="34">
        <f>+'Key Dates'!$B$8-1</f>
        <v>45600</v>
      </c>
      <c r="C1752" s="45" t="s">
        <v>535</v>
      </c>
      <c r="D1752" s="35" t="s">
        <v>405</v>
      </c>
      <c r="E1752" s="36" t="s">
        <v>18</v>
      </c>
      <c r="F1752" s="36" t="s">
        <v>208</v>
      </c>
    </row>
    <row r="1753" spans="1:6" ht="110.25" x14ac:dyDescent="0.25">
      <c r="A1753" s="34">
        <f>+'Key Dates'!$B$8-46</f>
        <v>45555</v>
      </c>
      <c r="B1753" s="34">
        <f>+'Key Dates'!$B$8-1</f>
        <v>45600</v>
      </c>
      <c r="C1753" s="45" t="s">
        <v>535</v>
      </c>
      <c r="D1753" s="35" t="s">
        <v>405</v>
      </c>
      <c r="E1753" s="36" t="s">
        <v>900</v>
      </c>
      <c r="F1753" s="36" t="s">
        <v>208</v>
      </c>
    </row>
    <row r="1754" spans="1:6" ht="110.25" x14ac:dyDescent="0.25">
      <c r="A1754" s="34">
        <f>+'Key Dates'!$B$8-46</f>
        <v>45555</v>
      </c>
      <c r="B1754" s="34">
        <f>+'Key Dates'!$B$8-1</f>
        <v>45600</v>
      </c>
      <c r="C1754" s="45" t="s">
        <v>535</v>
      </c>
      <c r="D1754" s="35" t="s">
        <v>405</v>
      </c>
      <c r="E1754" s="36" t="s">
        <v>19</v>
      </c>
      <c r="F1754" s="36" t="s">
        <v>208</v>
      </c>
    </row>
    <row r="1755" spans="1:6" ht="110.25" x14ac:dyDescent="0.25">
      <c r="A1755" s="34">
        <f>+'Key Dates'!$B$8-46</f>
        <v>45555</v>
      </c>
      <c r="B1755" s="34">
        <f>+'Key Dates'!$B$8-1</f>
        <v>45600</v>
      </c>
      <c r="C1755" s="45" t="s">
        <v>535</v>
      </c>
      <c r="D1755" s="35" t="s">
        <v>405</v>
      </c>
      <c r="E1755" s="36" t="s">
        <v>20</v>
      </c>
      <c r="F1755" s="36" t="s">
        <v>208</v>
      </c>
    </row>
    <row r="1756" spans="1:6" ht="110.25" x14ac:dyDescent="0.25">
      <c r="A1756" s="34">
        <f>+'Key Dates'!$B$8-46</f>
        <v>45555</v>
      </c>
      <c r="B1756" s="34">
        <f>+'Key Dates'!$B$8-1</f>
        <v>45600</v>
      </c>
      <c r="C1756" s="45" t="s">
        <v>535</v>
      </c>
      <c r="D1756" s="35" t="s">
        <v>405</v>
      </c>
      <c r="E1756" s="36" t="s">
        <v>30</v>
      </c>
      <c r="F1756" s="36" t="s">
        <v>208</v>
      </c>
    </row>
    <row r="1757" spans="1:6" ht="110.25" x14ac:dyDescent="0.25">
      <c r="A1757" s="34">
        <f>+'Key Dates'!$B$8-46</f>
        <v>45555</v>
      </c>
      <c r="B1757" s="34">
        <f>+'Key Dates'!$B$8-1</f>
        <v>45600</v>
      </c>
      <c r="C1757" s="45" t="s">
        <v>535</v>
      </c>
      <c r="D1757" s="35" t="s">
        <v>405</v>
      </c>
      <c r="E1757" s="36" t="s">
        <v>21</v>
      </c>
      <c r="F1757" s="36" t="s">
        <v>208</v>
      </c>
    </row>
    <row r="1758" spans="1:6" ht="110.25" x14ac:dyDescent="0.25">
      <c r="A1758" s="34">
        <f>+'Key Dates'!$B$8-46</f>
        <v>45555</v>
      </c>
      <c r="B1758" s="34">
        <f>+'Key Dates'!$B$8-1</f>
        <v>45600</v>
      </c>
      <c r="C1758" s="45" t="s">
        <v>535</v>
      </c>
      <c r="D1758" s="35" t="s">
        <v>405</v>
      </c>
      <c r="E1758" s="36" t="s">
        <v>22</v>
      </c>
      <c r="F1758" s="36" t="s">
        <v>208</v>
      </c>
    </row>
    <row r="1759" spans="1:6" ht="110.25" x14ac:dyDescent="0.25">
      <c r="A1759" s="34">
        <f>+'Key Dates'!$B$8-46</f>
        <v>45555</v>
      </c>
      <c r="B1759" s="34">
        <f>+'Key Dates'!$B$8-1</f>
        <v>45600</v>
      </c>
      <c r="C1759" s="45" t="s">
        <v>535</v>
      </c>
      <c r="D1759" s="35" t="s">
        <v>405</v>
      </c>
      <c r="E1759" s="36" t="s">
        <v>23</v>
      </c>
      <c r="F1759" s="36" t="s">
        <v>208</v>
      </c>
    </row>
    <row r="1760" spans="1:6" ht="110.25" x14ac:dyDescent="0.25">
      <c r="A1760" s="34">
        <f>+'Key Dates'!$B$8-46</f>
        <v>45555</v>
      </c>
      <c r="B1760" s="34">
        <f>+'Key Dates'!$B$8-1</f>
        <v>45600</v>
      </c>
      <c r="C1760" s="45" t="s">
        <v>535</v>
      </c>
      <c r="D1760" s="35" t="s">
        <v>405</v>
      </c>
      <c r="E1760" s="36" t="s">
        <v>52</v>
      </c>
      <c r="F1760" s="36" t="s">
        <v>208</v>
      </c>
    </row>
    <row r="1761" spans="1:6" ht="110.25" x14ac:dyDescent="0.25">
      <c r="A1761" s="34">
        <f>+'Key Dates'!$B$8-46</f>
        <v>45555</v>
      </c>
      <c r="B1761" s="34">
        <f>+'Key Dates'!$B$8-1</f>
        <v>45600</v>
      </c>
      <c r="C1761" s="44" t="s">
        <v>453</v>
      </c>
      <c r="D1761" s="27" t="s">
        <v>119</v>
      </c>
      <c r="E1761" s="2" t="s">
        <v>17</v>
      </c>
      <c r="F1761" s="2" t="s">
        <v>208</v>
      </c>
    </row>
    <row r="1762" spans="1:6" ht="110.25" x14ac:dyDescent="0.25">
      <c r="A1762" s="34">
        <f>+'Key Dates'!$B$8-46</f>
        <v>45555</v>
      </c>
      <c r="B1762" s="34">
        <f>+'Key Dates'!$B$8-1</f>
        <v>45600</v>
      </c>
      <c r="C1762" s="44" t="s">
        <v>453</v>
      </c>
      <c r="D1762" s="27" t="s">
        <v>119</v>
      </c>
      <c r="E1762" s="2" t="s">
        <v>66</v>
      </c>
      <c r="F1762" s="2" t="s">
        <v>208</v>
      </c>
    </row>
    <row r="1763" spans="1:6" ht="110.25" x14ac:dyDescent="0.25">
      <c r="A1763" s="34">
        <f>+'Key Dates'!$B$8-46</f>
        <v>45555</v>
      </c>
      <c r="B1763" s="34">
        <f>+'Key Dates'!$B$8-1</f>
        <v>45600</v>
      </c>
      <c r="C1763" s="44" t="s">
        <v>453</v>
      </c>
      <c r="D1763" s="27" t="s">
        <v>119</v>
      </c>
      <c r="E1763" s="2" t="s">
        <v>55</v>
      </c>
      <c r="F1763" s="2" t="s">
        <v>208</v>
      </c>
    </row>
    <row r="1764" spans="1:6" ht="110.25" x14ac:dyDescent="0.25">
      <c r="A1764" s="34">
        <f>+'Key Dates'!$B$8-46</f>
        <v>45555</v>
      </c>
      <c r="B1764" s="34">
        <f>+'Key Dates'!$B$8-1</f>
        <v>45600</v>
      </c>
      <c r="C1764" s="44" t="s">
        <v>453</v>
      </c>
      <c r="D1764" s="27" t="s">
        <v>119</v>
      </c>
      <c r="E1764" s="2" t="s">
        <v>18</v>
      </c>
      <c r="F1764" s="2" t="s">
        <v>208</v>
      </c>
    </row>
    <row r="1765" spans="1:6" ht="110.25" x14ac:dyDescent="0.25">
      <c r="A1765" s="34">
        <f>+'Key Dates'!$B$8-46</f>
        <v>45555</v>
      </c>
      <c r="B1765" s="34">
        <f>+'Key Dates'!$B$8-1</f>
        <v>45600</v>
      </c>
      <c r="C1765" s="44" t="s">
        <v>453</v>
      </c>
      <c r="D1765" s="27" t="s">
        <v>119</v>
      </c>
      <c r="E1765" s="2" t="s">
        <v>900</v>
      </c>
      <c r="F1765" s="2" t="s">
        <v>208</v>
      </c>
    </row>
    <row r="1766" spans="1:6" ht="110.25" x14ac:dyDescent="0.25">
      <c r="A1766" s="34">
        <f>+'Key Dates'!$B$8-46</f>
        <v>45555</v>
      </c>
      <c r="B1766" s="34">
        <f>+'Key Dates'!$B$8-1</f>
        <v>45600</v>
      </c>
      <c r="C1766" s="44" t="s">
        <v>453</v>
      </c>
      <c r="D1766" s="27" t="s">
        <v>119</v>
      </c>
      <c r="E1766" s="2" t="s">
        <v>19</v>
      </c>
      <c r="F1766" s="2" t="s">
        <v>208</v>
      </c>
    </row>
    <row r="1767" spans="1:6" ht="110.25" x14ac:dyDescent="0.25">
      <c r="A1767" s="34">
        <f>+'Key Dates'!$B$8-46</f>
        <v>45555</v>
      </c>
      <c r="B1767" s="34">
        <f>+'Key Dates'!$B$8-1</f>
        <v>45600</v>
      </c>
      <c r="C1767" s="44" t="s">
        <v>453</v>
      </c>
      <c r="D1767" s="27" t="s">
        <v>119</v>
      </c>
      <c r="E1767" s="2" t="s">
        <v>20</v>
      </c>
      <c r="F1767" s="2" t="s">
        <v>208</v>
      </c>
    </row>
    <row r="1768" spans="1:6" ht="110.25" x14ac:dyDescent="0.25">
      <c r="A1768" s="34">
        <f>+'Key Dates'!$B$8-46</f>
        <v>45555</v>
      </c>
      <c r="B1768" s="34">
        <f>+'Key Dates'!$B$8-1</f>
        <v>45600</v>
      </c>
      <c r="C1768" s="44" t="s">
        <v>453</v>
      </c>
      <c r="D1768" s="27" t="s">
        <v>119</v>
      </c>
      <c r="E1768" s="2" t="s">
        <v>30</v>
      </c>
      <c r="F1768" s="2" t="s">
        <v>208</v>
      </c>
    </row>
    <row r="1769" spans="1:6" ht="110.25" x14ac:dyDescent="0.25">
      <c r="A1769" s="34">
        <f>+'Key Dates'!$B$8-46</f>
        <v>45555</v>
      </c>
      <c r="B1769" s="34">
        <f>+'Key Dates'!$B$8-1</f>
        <v>45600</v>
      </c>
      <c r="C1769" s="44" t="s">
        <v>453</v>
      </c>
      <c r="D1769" s="27" t="s">
        <v>119</v>
      </c>
      <c r="E1769" s="2" t="s">
        <v>21</v>
      </c>
      <c r="F1769" s="2" t="s">
        <v>208</v>
      </c>
    </row>
    <row r="1770" spans="1:6" ht="110.25" x14ac:dyDescent="0.25">
      <c r="A1770" s="34">
        <f>+'Key Dates'!$B$8-46</f>
        <v>45555</v>
      </c>
      <c r="B1770" s="34">
        <f>+'Key Dates'!$B$8-1</f>
        <v>45600</v>
      </c>
      <c r="C1770" s="44" t="s">
        <v>453</v>
      </c>
      <c r="D1770" s="27" t="s">
        <v>119</v>
      </c>
      <c r="E1770" s="2" t="s">
        <v>22</v>
      </c>
      <c r="F1770" s="2" t="s">
        <v>208</v>
      </c>
    </row>
    <row r="1771" spans="1:6" ht="110.25" x14ac:dyDescent="0.25">
      <c r="A1771" s="34">
        <f>+'Key Dates'!$B$8-46</f>
        <v>45555</v>
      </c>
      <c r="B1771" s="34">
        <f>+'Key Dates'!$B$8-1</f>
        <v>45600</v>
      </c>
      <c r="C1771" s="44" t="s">
        <v>453</v>
      </c>
      <c r="D1771" s="27" t="s">
        <v>119</v>
      </c>
      <c r="E1771" s="2" t="s">
        <v>23</v>
      </c>
      <c r="F1771" s="2" t="s">
        <v>208</v>
      </c>
    </row>
    <row r="1772" spans="1:6" ht="110.25" x14ac:dyDescent="0.25">
      <c r="A1772" s="34">
        <f>+'Key Dates'!$B$8-46</f>
        <v>45555</v>
      </c>
      <c r="B1772" s="34">
        <f>+'Key Dates'!$B$8-1</f>
        <v>45600</v>
      </c>
      <c r="C1772" s="44" t="s">
        <v>453</v>
      </c>
      <c r="D1772" s="27" t="s">
        <v>119</v>
      </c>
      <c r="E1772" s="2" t="s">
        <v>52</v>
      </c>
      <c r="F1772" s="2" t="s">
        <v>208</v>
      </c>
    </row>
    <row r="1773" spans="1:6" ht="110.25" x14ac:dyDescent="0.25">
      <c r="A1773" s="34">
        <f>+'Key Dates'!$B$8-46</f>
        <v>45555</v>
      </c>
      <c r="B1773" s="34">
        <f>+'Key Dates'!$B$8</f>
        <v>45601</v>
      </c>
      <c r="C1773" s="44" t="s">
        <v>454</v>
      </c>
      <c r="D1773" s="27" t="s">
        <v>551</v>
      </c>
      <c r="E1773" s="2" t="s">
        <v>17</v>
      </c>
      <c r="F1773" s="2" t="s">
        <v>208</v>
      </c>
    </row>
    <row r="1774" spans="1:6" ht="110.25" x14ac:dyDescent="0.25">
      <c r="A1774" s="34">
        <f>+'Key Dates'!$B$8-46</f>
        <v>45555</v>
      </c>
      <c r="B1774" s="34">
        <f>+'Key Dates'!$B$8</f>
        <v>45601</v>
      </c>
      <c r="C1774" s="44" t="s">
        <v>454</v>
      </c>
      <c r="D1774" s="27" t="s">
        <v>551</v>
      </c>
      <c r="E1774" s="2" t="s">
        <v>18</v>
      </c>
      <c r="F1774" s="2" t="s">
        <v>208</v>
      </c>
    </row>
    <row r="1775" spans="1:6" ht="110.25" x14ac:dyDescent="0.25">
      <c r="A1775" s="34">
        <f>+'Key Dates'!$B$8-46</f>
        <v>45555</v>
      </c>
      <c r="B1775" s="34">
        <f>+'Key Dates'!$B$8</f>
        <v>45601</v>
      </c>
      <c r="C1775" s="44" t="s">
        <v>454</v>
      </c>
      <c r="D1775" s="27" t="s">
        <v>551</v>
      </c>
      <c r="E1775" s="2" t="s">
        <v>19</v>
      </c>
      <c r="F1775" s="2" t="s">
        <v>208</v>
      </c>
    </row>
    <row r="1776" spans="1:6" ht="110.25" x14ac:dyDescent="0.25">
      <c r="A1776" s="34">
        <f>+'Key Dates'!$B$8-46</f>
        <v>45555</v>
      </c>
      <c r="B1776" s="34">
        <f>+'Key Dates'!$B$8</f>
        <v>45601</v>
      </c>
      <c r="C1776" s="44" t="s">
        <v>454</v>
      </c>
      <c r="D1776" s="27" t="s">
        <v>551</v>
      </c>
      <c r="E1776" s="2" t="s">
        <v>20</v>
      </c>
      <c r="F1776" s="2" t="s">
        <v>208</v>
      </c>
    </row>
    <row r="1777" spans="1:6" ht="110.25" x14ac:dyDescent="0.25">
      <c r="A1777" s="34">
        <f>+'Key Dates'!$B$8-46</f>
        <v>45555</v>
      </c>
      <c r="B1777" s="34">
        <f>+'Key Dates'!$B$8</f>
        <v>45601</v>
      </c>
      <c r="C1777" s="44" t="s">
        <v>454</v>
      </c>
      <c r="D1777" s="27" t="s">
        <v>551</v>
      </c>
      <c r="E1777" s="2" t="s">
        <v>30</v>
      </c>
      <c r="F1777" s="2" t="s">
        <v>208</v>
      </c>
    </row>
    <row r="1778" spans="1:6" ht="110.25" x14ac:dyDescent="0.25">
      <c r="A1778" s="34">
        <f>+'Key Dates'!$B$8-46</f>
        <v>45555</v>
      </c>
      <c r="B1778" s="34">
        <f>+'Key Dates'!$B$8</f>
        <v>45601</v>
      </c>
      <c r="C1778" s="44" t="s">
        <v>454</v>
      </c>
      <c r="D1778" s="27" t="s">
        <v>551</v>
      </c>
      <c r="E1778" s="2" t="s">
        <v>21</v>
      </c>
      <c r="F1778" s="2" t="s">
        <v>208</v>
      </c>
    </row>
    <row r="1779" spans="1:6" ht="63" x14ac:dyDescent="0.25">
      <c r="A1779" s="34">
        <f>+'Key Dates'!$B$8-46</f>
        <v>45555</v>
      </c>
      <c r="B1779" s="34">
        <f>+'Key Dates'!$B$8</f>
        <v>45601</v>
      </c>
      <c r="C1779" s="44" t="s">
        <v>409</v>
      </c>
      <c r="D1779" s="27" t="s">
        <v>121</v>
      </c>
      <c r="E1779" s="2" t="s">
        <v>17</v>
      </c>
      <c r="F1779" s="2" t="s">
        <v>208</v>
      </c>
    </row>
    <row r="1780" spans="1:6" ht="63" x14ac:dyDescent="0.25">
      <c r="A1780" s="34">
        <f>+'Key Dates'!$B$8-46</f>
        <v>45555</v>
      </c>
      <c r="B1780" s="34">
        <f>+'Key Dates'!$B$8</f>
        <v>45601</v>
      </c>
      <c r="C1780" s="44" t="s">
        <v>409</v>
      </c>
      <c r="D1780" s="27" t="s">
        <v>121</v>
      </c>
      <c r="E1780" s="2" t="s">
        <v>18</v>
      </c>
      <c r="F1780" s="2" t="s">
        <v>208</v>
      </c>
    </row>
    <row r="1781" spans="1:6" ht="63" x14ac:dyDescent="0.25">
      <c r="A1781" s="34">
        <f>+'Key Dates'!$B$8-46</f>
        <v>45555</v>
      </c>
      <c r="B1781" s="34">
        <f>+'Key Dates'!$B$8</f>
        <v>45601</v>
      </c>
      <c r="C1781" s="44" t="s">
        <v>409</v>
      </c>
      <c r="D1781" s="27" t="s">
        <v>121</v>
      </c>
      <c r="E1781" s="2" t="s">
        <v>19</v>
      </c>
      <c r="F1781" s="2" t="s">
        <v>208</v>
      </c>
    </row>
    <row r="1782" spans="1:6" ht="63" x14ac:dyDescent="0.25">
      <c r="A1782" s="34">
        <f>+'Key Dates'!$B$8-46</f>
        <v>45555</v>
      </c>
      <c r="B1782" s="34">
        <f>+'Key Dates'!$B$8</f>
        <v>45601</v>
      </c>
      <c r="C1782" s="44" t="s">
        <v>409</v>
      </c>
      <c r="D1782" s="27" t="s">
        <v>121</v>
      </c>
      <c r="E1782" s="2" t="s">
        <v>20</v>
      </c>
      <c r="F1782" s="2" t="s">
        <v>208</v>
      </c>
    </row>
    <row r="1783" spans="1:6" ht="63" x14ac:dyDescent="0.25">
      <c r="A1783" s="34">
        <f>+'Key Dates'!$B$8-46</f>
        <v>45555</v>
      </c>
      <c r="B1783" s="34">
        <f>+'Key Dates'!$B$8</f>
        <v>45601</v>
      </c>
      <c r="C1783" s="44" t="s">
        <v>409</v>
      </c>
      <c r="D1783" s="27" t="s">
        <v>121</v>
      </c>
      <c r="E1783" s="2" t="s">
        <v>30</v>
      </c>
      <c r="F1783" s="2" t="s">
        <v>208</v>
      </c>
    </row>
    <row r="1784" spans="1:6" ht="63" x14ac:dyDescent="0.25">
      <c r="A1784" s="34">
        <f>+'Key Dates'!$B$8-46</f>
        <v>45555</v>
      </c>
      <c r="B1784" s="34">
        <f>+'Key Dates'!$B$8</f>
        <v>45601</v>
      </c>
      <c r="C1784" s="44" t="s">
        <v>409</v>
      </c>
      <c r="D1784" s="27" t="s">
        <v>121</v>
      </c>
      <c r="E1784" s="2" t="s">
        <v>21</v>
      </c>
      <c r="F1784" s="2" t="s">
        <v>208</v>
      </c>
    </row>
    <row r="1785" spans="1:6" ht="78.75" x14ac:dyDescent="0.25">
      <c r="A1785" s="34">
        <f>+'Key Dates'!$B$8-46</f>
        <v>45555</v>
      </c>
      <c r="B1785" s="34">
        <f>+'Key Dates'!$B$8</f>
        <v>45601</v>
      </c>
      <c r="C1785" s="44" t="s">
        <v>825</v>
      </c>
      <c r="D1785" s="27" t="s">
        <v>120</v>
      </c>
      <c r="E1785" s="2" t="s">
        <v>17</v>
      </c>
      <c r="F1785" s="2" t="s">
        <v>208</v>
      </c>
    </row>
    <row r="1786" spans="1:6" ht="78.75" x14ac:dyDescent="0.25">
      <c r="A1786" s="34">
        <f>+'Key Dates'!$B$8-46</f>
        <v>45555</v>
      </c>
      <c r="B1786" s="34">
        <f>+'Key Dates'!$B$8</f>
        <v>45601</v>
      </c>
      <c r="C1786" s="44" t="s">
        <v>825</v>
      </c>
      <c r="D1786" s="27" t="s">
        <v>120</v>
      </c>
      <c r="E1786" s="2" t="s">
        <v>18</v>
      </c>
      <c r="F1786" s="2" t="s">
        <v>208</v>
      </c>
    </row>
    <row r="1787" spans="1:6" ht="78.75" x14ac:dyDescent="0.25">
      <c r="A1787" s="34">
        <f>+'Key Dates'!$B$8-46</f>
        <v>45555</v>
      </c>
      <c r="B1787" s="34">
        <f>+'Key Dates'!$B$8</f>
        <v>45601</v>
      </c>
      <c r="C1787" s="44" t="s">
        <v>825</v>
      </c>
      <c r="D1787" s="27" t="s">
        <v>120</v>
      </c>
      <c r="E1787" s="2" t="s">
        <v>19</v>
      </c>
      <c r="F1787" s="2" t="s">
        <v>208</v>
      </c>
    </row>
    <row r="1788" spans="1:6" ht="78.75" x14ac:dyDescent="0.25">
      <c r="A1788" s="34">
        <f>+'Key Dates'!$B$8-46</f>
        <v>45555</v>
      </c>
      <c r="B1788" s="34">
        <f>+'Key Dates'!$B$8</f>
        <v>45601</v>
      </c>
      <c r="C1788" s="44" t="s">
        <v>825</v>
      </c>
      <c r="D1788" s="27" t="s">
        <v>120</v>
      </c>
      <c r="E1788" s="2" t="s">
        <v>20</v>
      </c>
      <c r="F1788" s="2" t="s">
        <v>208</v>
      </c>
    </row>
    <row r="1789" spans="1:6" ht="78.75" x14ac:dyDescent="0.25">
      <c r="A1789" s="34">
        <f>+'Key Dates'!$B$8-46</f>
        <v>45555</v>
      </c>
      <c r="B1789" s="34">
        <f>+'Key Dates'!$B$8</f>
        <v>45601</v>
      </c>
      <c r="C1789" s="44" t="s">
        <v>825</v>
      </c>
      <c r="D1789" s="27" t="s">
        <v>120</v>
      </c>
      <c r="E1789" s="2" t="s">
        <v>30</v>
      </c>
      <c r="F1789" s="2" t="s">
        <v>208</v>
      </c>
    </row>
    <row r="1790" spans="1:6" ht="78.75" x14ac:dyDescent="0.25">
      <c r="A1790" s="34">
        <f>+'Key Dates'!$B$8-46</f>
        <v>45555</v>
      </c>
      <c r="B1790" s="34">
        <f>+'Key Dates'!$B$8</f>
        <v>45601</v>
      </c>
      <c r="C1790" s="44" t="s">
        <v>825</v>
      </c>
      <c r="D1790" s="27" t="s">
        <v>120</v>
      </c>
      <c r="E1790" s="2" t="s">
        <v>21</v>
      </c>
      <c r="F1790" s="2" t="s">
        <v>208</v>
      </c>
    </row>
    <row r="1791" spans="1:6" ht="189" x14ac:dyDescent="0.25">
      <c r="A1791" s="34">
        <f>+'Key Dates'!$B$8-46</f>
        <v>45555</v>
      </c>
      <c r="B1791" s="34">
        <f>+'Key Dates'!$B$8</f>
        <v>45601</v>
      </c>
      <c r="C1791" s="44" t="s">
        <v>455</v>
      </c>
      <c r="D1791" s="27" t="s">
        <v>60</v>
      </c>
      <c r="E1791" s="2" t="s">
        <v>17</v>
      </c>
      <c r="F1791" s="2" t="s">
        <v>208</v>
      </c>
    </row>
    <row r="1792" spans="1:6" ht="189" x14ac:dyDescent="0.25">
      <c r="A1792" s="34">
        <f>+'Key Dates'!$B$8-46</f>
        <v>45555</v>
      </c>
      <c r="B1792" s="34">
        <f>+'Key Dates'!$B$8</f>
        <v>45601</v>
      </c>
      <c r="C1792" s="44" t="s">
        <v>455</v>
      </c>
      <c r="D1792" s="27" t="s">
        <v>60</v>
      </c>
      <c r="E1792" s="2" t="s">
        <v>18</v>
      </c>
      <c r="F1792" s="2" t="s">
        <v>208</v>
      </c>
    </row>
    <row r="1793" spans="1:6" ht="189" x14ac:dyDescent="0.25">
      <c r="A1793" s="34">
        <f>+'Key Dates'!$B$8-46</f>
        <v>45555</v>
      </c>
      <c r="B1793" s="34">
        <f>+'Key Dates'!$B$8</f>
        <v>45601</v>
      </c>
      <c r="C1793" s="44" t="s">
        <v>455</v>
      </c>
      <c r="D1793" s="27" t="s">
        <v>60</v>
      </c>
      <c r="E1793" s="2" t="s">
        <v>900</v>
      </c>
      <c r="F1793" s="2" t="s">
        <v>208</v>
      </c>
    </row>
    <row r="1794" spans="1:6" ht="189" x14ac:dyDescent="0.25">
      <c r="A1794" s="34">
        <f>+'Key Dates'!$B$8-46</f>
        <v>45555</v>
      </c>
      <c r="B1794" s="34">
        <f>+'Key Dates'!$B$8</f>
        <v>45601</v>
      </c>
      <c r="C1794" s="44" t="s">
        <v>455</v>
      </c>
      <c r="D1794" s="27" t="s">
        <v>60</v>
      </c>
      <c r="E1794" s="2" t="s">
        <v>19</v>
      </c>
      <c r="F1794" s="2" t="s">
        <v>208</v>
      </c>
    </row>
    <row r="1795" spans="1:6" ht="189" x14ac:dyDescent="0.25">
      <c r="A1795" s="34">
        <f>+'Key Dates'!$B$8-46</f>
        <v>45555</v>
      </c>
      <c r="B1795" s="34">
        <f>+'Key Dates'!$B$8</f>
        <v>45601</v>
      </c>
      <c r="C1795" s="44" t="s">
        <v>455</v>
      </c>
      <c r="D1795" s="27" t="s">
        <v>60</v>
      </c>
      <c r="E1795" s="2" t="s">
        <v>20</v>
      </c>
      <c r="F1795" s="2" t="s">
        <v>208</v>
      </c>
    </row>
    <row r="1796" spans="1:6" ht="189" x14ac:dyDescent="0.25">
      <c r="A1796" s="34">
        <f>+'Key Dates'!$B$8-46</f>
        <v>45555</v>
      </c>
      <c r="B1796" s="34">
        <f>+'Key Dates'!$B$8</f>
        <v>45601</v>
      </c>
      <c r="C1796" s="44" t="s">
        <v>455</v>
      </c>
      <c r="D1796" s="27" t="s">
        <v>60</v>
      </c>
      <c r="E1796" s="2" t="s">
        <v>30</v>
      </c>
      <c r="F1796" s="2" t="s">
        <v>208</v>
      </c>
    </row>
    <row r="1797" spans="1:6" ht="189" x14ac:dyDescent="0.25">
      <c r="A1797" s="34">
        <f>+'Key Dates'!$B$8-46</f>
        <v>45555</v>
      </c>
      <c r="B1797" s="34">
        <f>+'Key Dates'!$B$8</f>
        <v>45601</v>
      </c>
      <c r="C1797" s="44" t="s">
        <v>455</v>
      </c>
      <c r="D1797" s="27" t="s">
        <v>60</v>
      </c>
      <c r="E1797" s="2" t="s">
        <v>21</v>
      </c>
      <c r="F1797" s="2" t="s">
        <v>208</v>
      </c>
    </row>
    <row r="1798" spans="1:6" ht="189" x14ac:dyDescent="0.25">
      <c r="A1798" s="34">
        <f>+'Key Dates'!$B$8-46</f>
        <v>45555</v>
      </c>
      <c r="B1798" s="34">
        <f>+'Key Dates'!$B$8</f>
        <v>45601</v>
      </c>
      <c r="C1798" s="44" t="s">
        <v>455</v>
      </c>
      <c r="D1798" s="27" t="s">
        <v>60</v>
      </c>
      <c r="E1798" s="2" t="s">
        <v>22</v>
      </c>
      <c r="F1798" s="2" t="s">
        <v>208</v>
      </c>
    </row>
    <row r="1799" spans="1:6" ht="189" x14ac:dyDescent="0.25">
      <c r="A1799" s="34">
        <f>+'Key Dates'!$B$8-46</f>
        <v>45555</v>
      </c>
      <c r="B1799" s="34">
        <f>+'Key Dates'!$B$8</f>
        <v>45601</v>
      </c>
      <c r="C1799" s="44" t="s">
        <v>455</v>
      </c>
      <c r="D1799" s="27" t="s">
        <v>60</v>
      </c>
      <c r="E1799" s="2" t="s">
        <v>23</v>
      </c>
      <c r="F1799" s="2" t="s">
        <v>208</v>
      </c>
    </row>
    <row r="1800" spans="1:6" ht="189" x14ac:dyDescent="0.25">
      <c r="A1800" s="34">
        <f>+'Key Dates'!$B$8-46</f>
        <v>45555</v>
      </c>
      <c r="B1800" s="34">
        <f>+'Key Dates'!$B$8</f>
        <v>45601</v>
      </c>
      <c r="C1800" s="44" t="s">
        <v>455</v>
      </c>
      <c r="D1800" s="27" t="s">
        <v>60</v>
      </c>
      <c r="E1800" s="2" t="s">
        <v>52</v>
      </c>
      <c r="F1800" s="2" t="s">
        <v>208</v>
      </c>
    </row>
    <row r="1801" spans="1:6" ht="78.75" x14ac:dyDescent="0.25">
      <c r="A1801" s="34">
        <f>+'Key Dates'!$B$8-45</f>
        <v>45556</v>
      </c>
      <c r="B1801" s="34">
        <f>+'Key Dates'!$B$8</f>
        <v>45601</v>
      </c>
      <c r="C1801" s="44" t="s">
        <v>826</v>
      </c>
      <c r="D1801" s="27" t="s">
        <v>61</v>
      </c>
      <c r="E1801" s="2" t="s">
        <v>17</v>
      </c>
      <c r="F1801" s="2" t="s">
        <v>210</v>
      </c>
    </row>
    <row r="1802" spans="1:6" ht="78.75" x14ac:dyDescent="0.25">
      <c r="A1802" s="34">
        <f>+'Key Dates'!$B$8-45</f>
        <v>45556</v>
      </c>
      <c r="B1802" s="34">
        <f>+'Key Dates'!$B$8</f>
        <v>45601</v>
      </c>
      <c r="C1802" s="44" t="s">
        <v>826</v>
      </c>
      <c r="D1802" s="27" t="s">
        <v>61</v>
      </c>
      <c r="E1802" s="2" t="s">
        <v>18</v>
      </c>
      <c r="F1802" s="2" t="s">
        <v>210</v>
      </c>
    </row>
    <row r="1803" spans="1:6" ht="78.75" x14ac:dyDescent="0.25">
      <c r="A1803" s="34">
        <f>+'Key Dates'!$B$8-45</f>
        <v>45556</v>
      </c>
      <c r="B1803" s="34">
        <f>+'Key Dates'!$B$8</f>
        <v>45601</v>
      </c>
      <c r="C1803" s="44" t="s">
        <v>826</v>
      </c>
      <c r="D1803" s="27" t="s">
        <v>61</v>
      </c>
      <c r="E1803" s="2" t="s">
        <v>19</v>
      </c>
      <c r="F1803" s="2" t="s">
        <v>210</v>
      </c>
    </row>
    <row r="1804" spans="1:6" ht="78.75" x14ac:dyDescent="0.25">
      <c r="A1804" s="34">
        <f>+'Key Dates'!$B$8-45</f>
        <v>45556</v>
      </c>
      <c r="B1804" s="34">
        <f>+'Key Dates'!$B$8</f>
        <v>45601</v>
      </c>
      <c r="C1804" s="44" t="s">
        <v>826</v>
      </c>
      <c r="D1804" s="27" t="s">
        <v>61</v>
      </c>
      <c r="E1804" s="2" t="s">
        <v>20</v>
      </c>
      <c r="F1804" s="2" t="s">
        <v>210</v>
      </c>
    </row>
    <row r="1805" spans="1:6" ht="78.75" x14ac:dyDescent="0.25">
      <c r="A1805" s="34">
        <f>+'Key Dates'!$B$8-45</f>
        <v>45556</v>
      </c>
      <c r="B1805" s="34">
        <f>+'Key Dates'!$B$8</f>
        <v>45601</v>
      </c>
      <c r="C1805" s="44" t="s">
        <v>826</v>
      </c>
      <c r="D1805" s="27" t="s">
        <v>61</v>
      </c>
      <c r="E1805" s="2" t="s">
        <v>30</v>
      </c>
      <c r="F1805" s="2" t="s">
        <v>210</v>
      </c>
    </row>
    <row r="1806" spans="1:6" ht="78.75" x14ac:dyDescent="0.25">
      <c r="A1806" s="34">
        <f>+'Key Dates'!$B$8-45</f>
        <v>45556</v>
      </c>
      <c r="B1806" s="34">
        <f>+'Key Dates'!$B$8</f>
        <v>45601</v>
      </c>
      <c r="C1806" s="44" t="s">
        <v>826</v>
      </c>
      <c r="D1806" s="27" t="s">
        <v>61</v>
      </c>
      <c r="E1806" s="2" t="s">
        <v>21</v>
      </c>
      <c r="F1806" s="2" t="s">
        <v>210</v>
      </c>
    </row>
    <row r="1807" spans="1:6" ht="63" x14ac:dyDescent="0.25">
      <c r="A1807" s="34">
        <f>+'Key Dates'!$B$7+42</f>
        <v>45559</v>
      </c>
      <c r="B1807" s="34">
        <f>+'Key Dates'!$B$7+42</f>
        <v>45559</v>
      </c>
      <c r="C1807" s="44" t="s">
        <v>456</v>
      </c>
      <c r="D1807" s="27" t="s">
        <v>54</v>
      </c>
      <c r="E1807" s="2" t="s">
        <v>17</v>
      </c>
      <c r="F1807" s="2" t="s">
        <v>210</v>
      </c>
    </row>
    <row r="1808" spans="1:6" ht="63" x14ac:dyDescent="0.25">
      <c r="A1808" s="34">
        <f>+'Key Dates'!$B$7+42</f>
        <v>45559</v>
      </c>
      <c r="B1808" s="34">
        <f>+'Key Dates'!$B$7+42</f>
        <v>45559</v>
      </c>
      <c r="C1808" s="44" t="s">
        <v>456</v>
      </c>
      <c r="D1808" s="27" t="s">
        <v>54</v>
      </c>
      <c r="E1808" s="2" t="s">
        <v>38</v>
      </c>
      <c r="F1808" s="2" t="s">
        <v>210</v>
      </c>
    </row>
    <row r="1809" spans="1:6" ht="94.5" x14ac:dyDescent="0.25">
      <c r="A1809" s="34">
        <f>+'Key Dates'!$B$8-42</f>
        <v>45559</v>
      </c>
      <c r="B1809" s="34">
        <f>+'Key Dates'!$B$8-1</f>
        <v>45600</v>
      </c>
      <c r="C1809" s="44" t="s">
        <v>827</v>
      </c>
      <c r="D1809" s="27" t="s">
        <v>50</v>
      </c>
      <c r="E1809" s="2" t="s">
        <v>17</v>
      </c>
      <c r="F1809" s="2" t="s">
        <v>51</v>
      </c>
    </row>
    <row r="1810" spans="1:6" ht="94.5" x14ac:dyDescent="0.25">
      <c r="A1810" s="34">
        <f>+'Key Dates'!$B$8-42</f>
        <v>45559</v>
      </c>
      <c r="B1810" s="34">
        <f>+'Key Dates'!$B$8-1</f>
        <v>45600</v>
      </c>
      <c r="C1810" s="44" t="s">
        <v>827</v>
      </c>
      <c r="D1810" s="27" t="s">
        <v>50</v>
      </c>
      <c r="E1810" s="2" t="s">
        <v>18</v>
      </c>
      <c r="F1810" s="2" t="s">
        <v>51</v>
      </c>
    </row>
    <row r="1811" spans="1:6" ht="94.5" x14ac:dyDescent="0.25">
      <c r="A1811" s="34">
        <f>+'Key Dates'!$B$8-42</f>
        <v>45559</v>
      </c>
      <c r="B1811" s="34">
        <f>+'Key Dates'!$B$8-1</f>
        <v>45600</v>
      </c>
      <c r="C1811" s="44" t="s">
        <v>827</v>
      </c>
      <c r="D1811" s="27" t="s">
        <v>50</v>
      </c>
      <c r="E1811" s="2" t="s">
        <v>19</v>
      </c>
      <c r="F1811" s="2" t="s">
        <v>51</v>
      </c>
    </row>
    <row r="1812" spans="1:6" ht="94.5" x14ac:dyDescent="0.25">
      <c r="A1812" s="34">
        <f>+'Key Dates'!$B$8-42</f>
        <v>45559</v>
      </c>
      <c r="B1812" s="34">
        <f>+'Key Dates'!$B$8-1</f>
        <v>45600</v>
      </c>
      <c r="C1812" s="44" t="s">
        <v>827</v>
      </c>
      <c r="D1812" s="27" t="s">
        <v>50</v>
      </c>
      <c r="E1812" s="2" t="s">
        <v>20</v>
      </c>
      <c r="F1812" s="2" t="s">
        <v>51</v>
      </c>
    </row>
    <row r="1813" spans="1:6" ht="94.5" x14ac:dyDescent="0.25">
      <c r="A1813" s="34">
        <f>+'Key Dates'!$B$8-42</f>
        <v>45559</v>
      </c>
      <c r="B1813" s="34">
        <f>+'Key Dates'!$B$8-1</f>
        <v>45600</v>
      </c>
      <c r="C1813" s="44" t="s">
        <v>827</v>
      </c>
      <c r="D1813" s="27" t="s">
        <v>50</v>
      </c>
      <c r="E1813" s="2" t="s">
        <v>30</v>
      </c>
      <c r="F1813" s="2" t="s">
        <v>51</v>
      </c>
    </row>
    <row r="1814" spans="1:6" ht="94.5" x14ac:dyDescent="0.25">
      <c r="A1814" s="34">
        <f>+'Key Dates'!$B$8-42</f>
        <v>45559</v>
      </c>
      <c r="B1814" s="34">
        <f>+'Key Dates'!$B$8-1</f>
        <v>45600</v>
      </c>
      <c r="C1814" s="44" t="s">
        <v>827</v>
      </c>
      <c r="D1814" s="27" t="s">
        <v>50</v>
      </c>
      <c r="E1814" s="2" t="s">
        <v>21</v>
      </c>
      <c r="F1814" s="2" t="s">
        <v>51</v>
      </c>
    </row>
    <row r="1815" spans="1:6" ht="141.75" x14ac:dyDescent="0.25">
      <c r="A1815" s="34">
        <f>+'Key Dates'!$B$8-35</f>
        <v>45566</v>
      </c>
      <c r="B1815" s="34">
        <f>+'Key Dates'!$B$8-1</f>
        <v>45600</v>
      </c>
      <c r="C1815" s="44" t="s">
        <v>543</v>
      </c>
      <c r="D1815" s="27" t="s">
        <v>74</v>
      </c>
      <c r="E1815" s="2" t="s">
        <v>17</v>
      </c>
      <c r="F1815" s="2" t="s">
        <v>208</v>
      </c>
    </row>
    <row r="1816" spans="1:6" ht="141.75" x14ac:dyDescent="0.25">
      <c r="A1816" s="34">
        <f>+'Key Dates'!$B$8-35</f>
        <v>45566</v>
      </c>
      <c r="B1816" s="34">
        <f>+'Key Dates'!$B$8-1</f>
        <v>45600</v>
      </c>
      <c r="C1816" s="44" t="s">
        <v>543</v>
      </c>
      <c r="D1816" s="27" t="s">
        <v>74</v>
      </c>
      <c r="E1816" s="2" t="s">
        <v>18</v>
      </c>
      <c r="F1816" s="2" t="s">
        <v>208</v>
      </c>
    </row>
    <row r="1817" spans="1:6" ht="141.75" x14ac:dyDescent="0.25">
      <c r="A1817" s="34">
        <f>+'Key Dates'!$B$8-35</f>
        <v>45566</v>
      </c>
      <c r="B1817" s="34">
        <f>+'Key Dates'!$B$8-1</f>
        <v>45600</v>
      </c>
      <c r="C1817" s="44" t="s">
        <v>543</v>
      </c>
      <c r="D1817" s="27" t="s">
        <v>74</v>
      </c>
      <c r="E1817" s="2" t="s">
        <v>19</v>
      </c>
      <c r="F1817" s="2" t="s">
        <v>208</v>
      </c>
    </row>
    <row r="1818" spans="1:6" ht="141.75" x14ac:dyDescent="0.25">
      <c r="A1818" s="34">
        <f>+'Key Dates'!$B$8-35</f>
        <v>45566</v>
      </c>
      <c r="B1818" s="34">
        <f>+'Key Dates'!$B$8-1</f>
        <v>45600</v>
      </c>
      <c r="C1818" s="44" t="s">
        <v>543</v>
      </c>
      <c r="D1818" s="27" t="s">
        <v>74</v>
      </c>
      <c r="E1818" s="2" t="s">
        <v>20</v>
      </c>
      <c r="F1818" s="2" t="s">
        <v>208</v>
      </c>
    </row>
    <row r="1819" spans="1:6" ht="141.75" x14ac:dyDescent="0.25">
      <c r="A1819" s="34">
        <f>+'Key Dates'!$B$8-35</f>
        <v>45566</v>
      </c>
      <c r="B1819" s="34">
        <f>+'Key Dates'!$B$8-1</f>
        <v>45600</v>
      </c>
      <c r="C1819" s="44" t="s">
        <v>543</v>
      </c>
      <c r="D1819" s="27" t="s">
        <v>74</v>
      </c>
      <c r="E1819" s="2" t="s">
        <v>30</v>
      </c>
      <c r="F1819" s="2" t="s">
        <v>208</v>
      </c>
    </row>
    <row r="1820" spans="1:6" ht="141.75" x14ac:dyDescent="0.25">
      <c r="A1820" s="34">
        <f>+'Key Dates'!$B$8-35</f>
        <v>45566</v>
      </c>
      <c r="B1820" s="34">
        <f>+'Key Dates'!$B$8-1</f>
        <v>45600</v>
      </c>
      <c r="C1820" s="44" t="s">
        <v>543</v>
      </c>
      <c r="D1820" s="27" t="s">
        <v>74</v>
      </c>
      <c r="E1820" s="2" t="s">
        <v>21</v>
      </c>
      <c r="F1820" s="2" t="s">
        <v>208</v>
      </c>
    </row>
    <row r="1821" spans="1:6" ht="78.75" x14ac:dyDescent="0.25">
      <c r="A1821" s="34">
        <f>+'Key Dates'!$B$8-32</f>
        <v>45569</v>
      </c>
      <c r="B1821" s="34">
        <f>+'Key Dates'!$B$8-32</f>
        <v>45569</v>
      </c>
      <c r="C1821" s="45" t="s">
        <v>828</v>
      </c>
      <c r="D1821" s="35" t="s">
        <v>347</v>
      </c>
      <c r="E1821" s="36" t="s">
        <v>17</v>
      </c>
      <c r="F1821" s="36" t="s">
        <v>51</v>
      </c>
    </row>
    <row r="1822" spans="1:6" ht="78.75" x14ac:dyDescent="0.25">
      <c r="A1822" s="34">
        <f>+'Key Dates'!$B$8-32</f>
        <v>45569</v>
      </c>
      <c r="B1822" s="34">
        <f>+'Key Dates'!$B$8-32</f>
        <v>45569</v>
      </c>
      <c r="C1822" s="45" t="s">
        <v>828</v>
      </c>
      <c r="D1822" s="35" t="s">
        <v>347</v>
      </c>
      <c r="E1822" s="36" t="s">
        <v>18</v>
      </c>
      <c r="F1822" s="36" t="s">
        <v>51</v>
      </c>
    </row>
    <row r="1823" spans="1:6" ht="78.75" x14ac:dyDescent="0.25">
      <c r="A1823" s="34">
        <f>+'Key Dates'!$B$8-32</f>
        <v>45569</v>
      </c>
      <c r="B1823" s="34">
        <f>+'Key Dates'!$B$8-32</f>
        <v>45569</v>
      </c>
      <c r="C1823" s="45" t="s">
        <v>828</v>
      </c>
      <c r="D1823" s="35" t="s">
        <v>347</v>
      </c>
      <c r="E1823" s="36" t="s">
        <v>19</v>
      </c>
      <c r="F1823" s="36" t="s">
        <v>51</v>
      </c>
    </row>
    <row r="1824" spans="1:6" ht="78.75" x14ac:dyDescent="0.25">
      <c r="A1824" s="34">
        <f>+'Key Dates'!$B$8-32</f>
        <v>45569</v>
      </c>
      <c r="B1824" s="34">
        <f>+'Key Dates'!$B$8-32</f>
        <v>45569</v>
      </c>
      <c r="C1824" s="45" t="s">
        <v>828</v>
      </c>
      <c r="D1824" s="35" t="s">
        <v>347</v>
      </c>
      <c r="E1824" s="36" t="s">
        <v>20</v>
      </c>
      <c r="F1824" s="36" t="s">
        <v>51</v>
      </c>
    </row>
    <row r="1825" spans="1:6" ht="78.75" x14ac:dyDescent="0.25">
      <c r="A1825" s="34">
        <f>+'Key Dates'!$B$8-32</f>
        <v>45569</v>
      </c>
      <c r="B1825" s="34">
        <f>+'Key Dates'!$B$8-32</f>
        <v>45569</v>
      </c>
      <c r="C1825" s="45" t="s">
        <v>828</v>
      </c>
      <c r="D1825" s="35" t="s">
        <v>347</v>
      </c>
      <c r="E1825" s="36" t="s">
        <v>30</v>
      </c>
      <c r="F1825" s="36" t="s">
        <v>51</v>
      </c>
    </row>
    <row r="1826" spans="1:6" ht="78.75" x14ac:dyDescent="0.25">
      <c r="A1826" s="34">
        <f>+'Key Dates'!$B$8-32</f>
        <v>45569</v>
      </c>
      <c r="B1826" s="34">
        <f>+'Key Dates'!$B$8-32</f>
        <v>45569</v>
      </c>
      <c r="C1826" s="45" t="s">
        <v>828</v>
      </c>
      <c r="D1826" s="35" t="s">
        <v>347</v>
      </c>
      <c r="E1826" s="36" t="s">
        <v>21</v>
      </c>
      <c r="F1826" s="36" t="s">
        <v>51</v>
      </c>
    </row>
    <row r="1827" spans="1:6" ht="78.75" x14ac:dyDescent="0.25">
      <c r="A1827" s="34">
        <f>+'Key Dates'!$B$8-30</f>
        <v>45571</v>
      </c>
      <c r="B1827" s="34">
        <f>+'Key Dates'!$B$8-1</f>
        <v>45600</v>
      </c>
      <c r="C1827" s="44" t="s">
        <v>457</v>
      </c>
      <c r="D1827" s="27" t="s">
        <v>160</v>
      </c>
      <c r="E1827" s="2" t="s">
        <v>17</v>
      </c>
      <c r="F1827" s="2" t="s">
        <v>161</v>
      </c>
    </row>
    <row r="1828" spans="1:6" ht="78.75" x14ac:dyDescent="0.25">
      <c r="A1828" s="34">
        <f>+'Key Dates'!$B$8-30</f>
        <v>45571</v>
      </c>
      <c r="B1828" s="34">
        <f>+'Key Dates'!$B$8-1</f>
        <v>45600</v>
      </c>
      <c r="C1828" s="44" t="s">
        <v>457</v>
      </c>
      <c r="D1828" s="27" t="s">
        <v>160</v>
      </c>
      <c r="E1828" s="2" t="s">
        <v>66</v>
      </c>
      <c r="F1828" s="2" t="s">
        <v>161</v>
      </c>
    </row>
    <row r="1829" spans="1:6" ht="78.75" x14ac:dyDescent="0.25">
      <c r="A1829" s="34">
        <f>+'Key Dates'!$B$8-30</f>
        <v>45571</v>
      </c>
      <c r="B1829" s="34">
        <f>+'Key Dates'!$B$8-1</f>
        <v>45600</v>
      </c>
      <c r="C1829" s="44" t="s">
        <v>457</v>
      </c>
      <c r="D1829" s="27" t="s">
        <v>160</v>
      </c>
      <c r="E1829" s="2" t="s">
        <v>55</v>
      </c>
      <c r="F1829" s="2" t="s">
        <v>161</v>
      </c>
    </row>
    <row r="1830" spans="1:6" ht="78.75" x14ac:dyDescent="0.25">
      <c r="A1830" s="34">
        <f>+'Key Dates'!$B$8-30</f>
        <v>45571</v>
      </c>
      <c r="B1830" s="34">
        <f>+'Key Dates'!$B$8-1</f>
        <v>45600</v>
      </c>
      <c r="C1830" s="44" t="s">
        <v>457</v>
      </c>
      <c r="D1830" s="27" t="s">
        <v>160</v>
      </c>
      <c r="E1830" s="2" t="s">
        <v>18</v>
      </c>
      <c r="F1830" s="2" t="s">
        <v>161</v>
      </c>
    </row>
    <row r="1831" spans="1:6" ht="78.75" x14ac:dyDescent="0.25">
      <c r="A1831" s="34">
        <f>+'Key Dates'!$B$8-30</f>
        <v>45571</v>
      </c>
      <c r="B1831" s="34">
        <f>+'Key Dates'!$B$8-1</f>
        <v>45600</v>
      </c>
      <c r="C1831" s="44" t="s">
        <v>457</v>
      </c>
      <c r="D1831" s="27" t="s">
        <v>160</v>
      </c>
      <c r="E1831" s="2" t="s">
        <v>19</v>
      </c>
      <c r="F1831" s="2" t="s">
        <v>161</v>
      </c>
    </row>
    <row r="1832" spans="1:6" ht="78.75" x14ac:dyDescent="0.25">
      <c r="A1832" s="34">
        <f>+'Key Dates'!$B$8-30</f>
        <v>45571</v>
      </c>
      <c r="B1832" s="34">
        <f>+'Key Dates'!$B$8-1</f>
        <v>45600</v>
      </c>
      <c r="C1832" s="44" t="s">
        <v>457</v>
      </c>
      <c r="D1832" s="27" t="s">
        <v>160</v>
      </c>
      <c r="E1832" s="2" t="s">
        <v>20</v>
      </c>
      <c r="F1832" s="2" t="s">
        <v>161</v>
      </c>
    </row>
    <row r="1833" spans="1:6" ht="78.75" x14ac:dyDescent="0.25">
      <c r="A1833" s="34">
        <f>+'Key Dates'!$B$8-30</f>
        <v>45571</v>
      </c>
      <c r="B1833" s="34">
        <f>+'Key Dates'!$B$8-1</f>
        <v>45600</v>
      </c>
      <c r="C1833" s="44" t="s">
        <v>457</v>
      </c>
      <c r="D1833" s="27" t="s">
        <v>160</v>
      </c>
      <c r="E1833" s="2" t="s">
        <v>30</v>
      </c>
      <c r="F1833" s="2" t="s">
        <v>161</v>
      </c>
    </row>
    <row r="1834" spans="1:6" ht="78.75" x14ac:dyDescent="0.25">
      <c r="A1834" s="34">
        <f>+'Key Dates'!$B$8-30</f>
        <v>45571</v>
      </c>
      <c r="B1834" s="34">
        <f>+'Key Dates'!$B$8-1</f>
        <v>45600</v>
      </c>
      <c r="C1834" s="44" t="s">
        <v>457</v>
      </c>
      <c r="D1834" s="27" t="s">
        <v>160</v>
      </c>
      <c r="E1834" s="2" t="s">
        <v>21</v>
      </c>
      <c r="F1834" s="2" t="s">
        <v>161</v>
      </c>
    </row>
    <row r="1835" spans="1:6" ht="63" x14ac:dyDescent="0.25">
      <c r="A1835" s="34">
        <f>+'Key Dates'!$B$8-28</f>
        <v>45573</v>
      </c>
      <c r="B1835" s="34">
        <f>+'Key Dates'!$B$8-28</f>
        <v>45573</v>
      </c>
      <c r="C1835" s="44" t="s">
        <v>458</v>
      </c>
      <c r="D1835" s="27" t="s">
        <v>162</v>
      </c>
      <c r="E1835" s="2" t="s">
        <v>17</v>
      </c>
      <c r="F1835" s="2" t="s">
        <v>127</v>
      </c>
    </row>
    <row r="1836" spans="1:6" ht="63" x14ac:dyDescent="0.25">
      <c r="A1836" s="34">
        <f>+'Key Dates'!$B$8-28</f>
        <v>45573</v>
      </c>
      <c r="B1836" s="34">
        <f>+'Key Dates'!$B$8-28</f>
        <v>45573</v>
      </c>
      <c r="C1836" s="44" t="s">
        <v>458</v>
      </c>
      <c r="D1836" s="27" t="s">
        <v>162</v>
      </c>
      <c r="E1836" s="2" t="s">
        <v>18</v>
      </c>
      <c r="F1836" s="2" t="s">
        <v>127</v>
      </c>
    </row>
    <row r="1837" spans="1:6" ht="63" x14ac:dyDescent="0.25">
      <c r="A1837" s="34">
        <f>+'Key Dates'!$B$8-28</f>
        <v>45573</v>
      </c>
      <c r="B1837" s="34">
        <f>+'Key Dates'!$B$8-28</f>
        <v>45573</v>
      </c>
      <c r="C1837" s="44" t="s">
        <v>458</v>
      </c>
      <c r="D1837" s="27" t="s">
        <v>162</v>
      </c>
      <c r="E1837" s="2" t="s">
        <v>17</v>
      </c>
      <c r="F1837" s="2" t="s">
        <v>127</v>
      </c>
    </row>
    <row r="1838" spans="1:6" ht="63" x14ac:dyDescent="0.25">
      <c r="A1838" s="34">
        <f>+'Key Dates'!$B$8-28</f>
        <v>45573</v>
      </c>
      <c r="B1838" s="34">
        <f>+'Key Dates'!$B$8-28</f>
        <v>45573</v>
      </c>
      <c r="C1838" s="44" t="s">
        <v>458</v>
      </c>
      <c r="D1838" s="27" t="s">
        <v>162</v>
      </c>
      <c r="E1838" s="2" t="s">
        <v>18</v>
      </c>
      <c r="F1838" s="2" t="s">
        <v>127</v>
      </c>
    </row>
    <row r="1839" spans="1:6" ht="31.5" x14ac:dyDescent="0.25">
      <c r="A1839" s="34">
        <f>+'Key Dates'!$B$8-25</f>
        <v>45576</v>
      </c>
      <c r="B1839" s="34">
        <f>+'Key Dates'!$B$8-25</f>
        <v>45576</v>
      </c>
      <c r="C1839" s="44" t="s">
        <v>307</v>
      </c>
      <c r="D1839" s="27" t="s">
        <v>67</v>
      </c>
      <c r="E1839" s="2" t="s">
        <v>17</v>
      </c>
      <c r="F1839" s="2" t="s">
        <v>68</v>
      </c>
    </row>
    <row r="1840" spans="1:6" ht="31.5" x14ac:dyDescent="0.25">
      <c r="A1840" s="34">
        <f>+'Key Dates'!$B$8-25</f>
        <v>45576</v>
      </c>
      <c r="B1840" s="34">
        <f>+'Key Dates'!$B$8-25</f>
        <v>45576</v>
      </c>
      <c r="C1840" s="44" t="s">
        <v>307</v>
      </c>
      <c r="D1840" s="27" t="s">
        <v>67</v>
      </c>
      <c r="E1840" s="2" t="s">
        <v>66</v>
      </c>
      <c r="F1840" s="2" t="s">
        <v>68</v>
      </c>
    </row>
    <row r="1841" spans="1:6" ht="31.5" x14ac:dyDescent="0.25">
      <c r="A1841" s="34">
        <f>+'Key Dates'!$B$8-25</f>
        <v>45576</v>
      </c>
      <c r="B1841" s="34">
        <f>+'Key Dates'!$B$8-25</f>
        <v>45576</v>
      </c>
      <c r="C1841" s="44" t="s">
        <v>307</v>
      </c>
      <c r="D1841" s="27" t="s">
        <v>67</v>
      </c>
      <c r="E1841" s="2" t="s">
        <v>55</v>
      </c>
      <c r="F1841" s="2" t="s">
        <v>68</v>
      </c>
    </row>
    <row r="1842" spans="1:6" ht="31.5" x14ac:dyDescent="0.25">
      <c r="A1842" s="34">
        <f>+'Key Dates'!$B$8-25</f>
        <v>45576</v>
      </c>
      <c r="B1842" s="34">
        <f>+'Key Dates'!$B$8-25</f>
        <v>45576</v>
      </c>
      <c r="C1842" s="44" t="s">
        <v>307</v>
      </c>
      <c r="D1842" s="27" t="s">
        <v>67</v>
      </c>
      <c r="E1842" s="2" t="s">
        <v>18</v>
      </c>
      <c r="F1842" s="2" t="s">
        <v>68</v>
      </c>
    </row>
    <row r="1843" spans="1:6" ht="31.5" x14ac:dyDescent="0.25">
      <c r="A1843" s="34">
        <f>+'Key Dates'!$B$8-25</f>
        <v>45576</v>
      </c>
      <c r="B1843" s="34">
        <f>+'Key Dates'!$B$8-25</f>
        <v>45576</v>
      </c>
      <c r="C1843" s="44" t="s">
        <v>307</v>
      </c>
      <c r="D1843" s="27" t="s">
        <v>67</v>
      </c>
      <c r="E1843" s="2" t="s">
        <v>19</v>
      </c>
      <c r="F1843" s="2" t="s">
        <v>68</v>
      </c>
    </row>
    <row r="1844" spans="1:6" ht="38.25" x14ac:dyDescent="0.25">
      <c r="A1844" s="34">
        <f>+'Key Dates'!$B$8-25</f>
        <v>45576</v>
      </c>
      <c r="B1844" s="34">
        <f>+'Key Dates'!$B$8-25</f>
        <v>45576</v>
      </c>
      <c r="C1844" s="44" t="s">
        <v>307</v>
      </c>
      <c r="D1844" s="27" t="s">
        <v>67</v>
      </c>
      <c r="E1844" s="2" t="s">
        <v>20</v>
      </c>
      <c r="F1844" s="2" t="s">
        <v>68</v>
      </c>
    </row>
    <row r="1845" spans="1:6" ht="38.25" x14ac:dyDescent="0.25">
      <c r="A1845" s="34">
        <f>+'Key Dates'!$B$8-25</f>
        <v>45576</v>
      </c>
      <c r="B1845" s="34">
        <f>+'Key Dates'!$B$8-25</f>
        <v>45576</v>
      </c>
      <c r="C1845" s="44" t="s">
        <v>307</v>
      </c>
      <c r="D1845" s="27" t="s">
        <v>67</v>
      </c>
      <c r="E1845" s="2" t="s">
        <v>30</v>
      </c>
      <c r="F1845" s="2" t="s">
        <v>68</v>
      </c>
    </row>
    <row r="1846" spans="1:6" ht="38.25" x14ac:dyDescent="0.25">
      <c r="A1846" s="34">
        <f>+'Key Dates'!$B$8-25</f>
        <v>45576</v>
      </c>
      <c r="B1846" s="34">
        <f>+'Key Dates'!$B$8-25</f>
        <v>45576</v>
      </c>
      <c r="C1846" s="44" t="s">
        <v>307</v>
      </c>
      <c r="D1846" s="27" t="s">
        <v>67</v>
      </c>
      <c r="E1846" s="2" t="s">
        <v>21</v>
      </c>
      <c r="F1846" s="2" t="s">
        <v>68</v>
      </c>
    </row>
    <row r="1847" spans="1:6" ht="47.25" x14ac:dyDescent="0.25">
      <c r="A1847" s="34">
        <f>+'Key Dates'!$B$8-25</f>
        <v>45576</v>
      </c>
      <c r="B1847" s="34">
        <f>+'Key Dates'!$B$8-25</f>
        <v>45576</v>
      </c>
      <c r="C1847" s="45" t="s">
        <v>829</v>
      </c>
      <c r="D1847" s="35" t="s">
        <v>69</v>
      </c>
      <c r="E1847" s="36" t="s">
        <v>17</v>
      </c>
      <c r="F1847" s="36" t="s">
        <v>31</v>
      </c>
    </row>
    <row r="1848" spans="1:6" ht="47.25" x14ac:dyDescent="0.25">
      <c r="A1848" s="34">
        <f>+'Key Dates'!$B$8-25</f>
        <v>45576</v>
      </c>
      <c r="B1848" s="34">
        <f>+'Key Dates'!$B$8-25</f>
        <v>45576</v>
      </c>
      <c r="C1848" s="45" t="s">
        <v>829</v>
      </c>
      <c r="D1848" s="35" t="s">
        <v>69</v>
      </c>
      <c r="E1848" s="36" t="s">
        <v>18</v>
      </c>
      <c r="F1848" s="36" t="s">
        <v>31</v>
      </c>
    </row>
    <row r="1849" spans="1:6" ht="47.25" x14ac:dyDescent="0.25">
      <c r="A1849" s="34">
        <f>+'Key Dates'!$B$8-25</f>
        <v>45576</v>
      </c>
      <c r="B1849" s="34">
        <f>+'Key Dates'!$B$8-25</f>
        <v>45576</v>
      </c>
      <c r="C1849" s="45" t="s">
        <v>829</v>
      </c>
      <c r="D1849" s="35" t="s">
        <v>69</v>
      </c>
      <c r="E1849" s="36" t="s">
        <v>19</v>
      </c>
      <c r="F1849" s="36" t="s">
        <v>31</v>
      </c>
    </row>
    <row r="1850" spans="1:6" ht="47.25" x14ac:dyDescent="0.25">
      <c r="A1850" s="34">
        <f>+'Key Dates'!$B$8-25</f>
        <v>45576</v>
      </c>
      <c r="B1850" s="34">
        <f>+'Key Dates'!$B$8-25</f>
        <v>45576</v>
      </c>
      <c r="C1850" s="45" t="s">
        <v>829</v>
      </c>
      <c r="D1850" s="35" t="s">
        <v>69</v>
      </c>
      <c r="E1850" s="36" t="s">
        <v>20</v>
      </c>
      <c r="F1850" s="36" t="s">
        <v>31</v>
      </c>
    </row>
    <row r="1851" spans="1:6" ht="47.25" x14ac:dyDescent="0.25">
      <c r="A1851" s="34">
        <f>+'Key Dates'!$B$8-25</f>
        <v>45576</v>
      </c>
      <c r="B1851" s="34">
        <f>+'Key Dates'!$B$8-25</f>
        <v>45576</v>
      </c>
      <c r="C1851" s="45" t="s">
        <v>829</v>
      </c>
      <c r="D1851" s="35" t="s">
        <v>69</v>
      </c>
      <c r="E1851" s="36" t="s">
        <v>30</v>
      </c>
      <c r="F1851" s="36" t="s">
        <v>31</v>
      </c>
    </row>
    <row r="1852" spans="1:6" ht="47.25" x14ac:dyDescent="0.25">
      <c r="A1852" s="34">
        <f>+'Key Dates'!$B$8-25</f>
        <v>45576</v>
      </c>
      <c r="B1852" s="34">
        <f>+'Key Dates'!$B$8-25</f>
        <v>45576</v>
      </c>
      <c r="C1852" s="45" t="s">
        <v>829</v>
      </c>
      <c r="D1852" s="35" t="s">
        <v>69</v>
      </c>
      <c r="E1852" s="36" t="s">
        <v>21</v>
      </c>
      <c r="F1852" s="36" t="s">
        <v>31</v>
      </c>
    </row>
    <row r="1853" spans="1:6" ht="94.5" x14ac:dyDescent="0.25">
      <c r="A1853" s="34">
        <f>+'Key Dates'!$B$16</f>
        <v>45579</v>
      </c>
      <c r="B1853" s="34">
        <f>+'Key Dates'!$B$16</f>
        <v>45579</v>
      </c>
      <c r="C1853" s="47" t="s">
        <v>830</v>
      </c>
      <c r="D1853" s="27" t="s">
        <v>28</v>
      </c>
      <c r="E1853" s="2" t="s">
        <v>29</v>
      </c>
      <c r="F1853" s="2" t="s">
        <v>29</v>
      </c>
    </row>
    <row r="1854" spans="1:6" ht="94.5" x14ac:dyDescent="0.25">
      <c r="A1854" s="34">
        <f>+'Key Dates'!$B$8-22</f>
        <v>45579</v>
      </c>
      <c r="B1854" s="34">
        <f>+'Key Dates'!$B$8-22</f>
        <v>45579</v>
      </c>
      <c r="C1854" s="44" t="s">
        <v>321</v>
      </c>
      <c r="D1854" s="27" t="s">
        <v>71</v>
      </c>
      <c r="E1854" s="2" t="s">
        <v>17</v>
      </c>
      <c r="F1854" s="2" t="s">
        <v>39</v>
      </c>
    </row>
    <row r="1855" spans="1:6" ht="94.5" x14ac:dyDescent="0.25">
      <c r="A1855" s="34">
        <f>+'Key Dates'!$B$8-22</f>
        <v>45579</v>
      </c>
      <c r="B1855" s="34">
        <f>+'Key Dates'!$B$8-22</f>
        <v>45579</v>
      </c>
      <c r="C1855" s="44" t="s">
        <v>321</v>
      </c>
      <c r="D1855" s="27" t="s">
        <v>71</v>
      </c>
      <c r="E1855" s="2" t="s">
        <v>18</v>
      </c>
      <c r="F1855" s="2" t="s">
        <v>39</v>
      </c>
    </row>
    <row r="1856" spans="1:6" ht="94.5" x14ac:dyDescent="0.25">
      <c r="A1856" s="34">
        <f>+'Key Dates'!$B$8-22</f>
        <v>45579</v>
      </c>
      <c r="B1856" s="34">
        <f>+'Key Dates'!$B$8-22</f>
        <v>45579</v>
      </c>
      <c r="C1856" s="44" t="s">
        <v>321</v>
      </c>
      <c r="D1856" s="27" t="s">
        <v>71</v>
      </c>
      <c r="E1856" s="2" t="s">
        <v>19</v>
      </c>
      <c r="F1856" s="2" t="s">
        <v>39</v>
      </c>
    </row>
    <row r="1857" spans="1:6" ht="94.5" x14ac:dyDescent="0.25">
      <c r="A1857" s="34">
        <f>+'Key Dates'!$B$8-22</f>
        <v>45579</v>
      </c>
      <c r="B1857" s="34">
        <f>+'Key Dates'!$B$8-22</f>
        <v>45579</v>
      </c>
      <c r="C1857" s="44" t="s">
        <v>321</v>
      </c>
      <c r="D1857" s="27" t="s">
        <v>71</v>
      </c>
      <c r="E1857" s="2" t="s">
        <v>20</v>
      </c>
      <c r="F1857" s="2" t="s">
        <v>39</v>
      </c>
    </row>
    <row r="1858" spans="1:6" ht="94.5" x14ac:dyDescent="0.25">
      <c r="A1858" s="34">
        <f>+'Key Dates'!$B$8-22</f>
        <v>45579</v>
      </c>
      <c r="B1858" s="34">
        <f>+'Key Dates'!$B$8-22</f>
        <v>45579</v>
      </c>
      <c r="C1858" s="44" t="s">
        <v>321</v>
      </c>
      <c r="D1858" s="27" t="s">
        <v>71</v>
      </c>
      <c r="E1858" s="2" t="s">
        <v>30</v>
      </c>
      <c r="F1858" s="2" t="s">
        <v>39</v>
      </c>
    </row>
    <row r="1859" spans="1:6" ht="94.5" x14ac:dyDescent="0.25">
      <c r="A1859" s="34">
        <f>+'Key Dates'!$B$8-22</f>
        <v>45579</v>
      </c>
      <c r="B1859" s="34">
        <f>+'Key Dates'!$B$8-22</f>
        <v>45579</v>
      </c>
      <c r="C1859" s="44" t="s">
        <v>321</v>
      </c>
      <c r="D1859" s="27" t="s">
        <v>71</v>
      </c>
      <c r="E1859" s="2" t="s">
        <v>21</v>
      </c>
      <c r="F1859" s="2" t="s">
        <v>39</v>
      </c>
    </row>
    <row r="1860" spans="1:6" ht="63" x14ac:dyDescent="0.25">
      <c r="A1860" s="34">
        <f>+'Key Dates'!$B$8-21</f>
        <v>45580</v>
      </c>
      <c r="B1860" s="34">
        <f>+'Key Dates'!$B$8-21</f>
        <v>45580</v>
      </c>
      <c r="C1860" s="44" t="s">
        <v>326</v>
      </c>
      <c r="D1860" s="27" t="s">
        <v>72</v>
      </c>
      <c r="E1860" s="2" t="s">
        <v>17</v>
      </c>
      <c r="F1860" s="2" t="s">
        <v>210</v>
      </c>
    </row>
    <row r="1861" spans="1:6" ht="63" x14ac:dyDescent="0.25">
      <c r="A1861" s="34">
        <f>+'Key Dates'!$B$8-21</f>
        <v>45580</v>
      </c>
      <c r="B1861" s="34">
        <f>+'Key Dates'!$B$8-21</f>
        <v>45580</v>
      </c>
      <c r="C1861" s="44" t="s">
        <v>326</v>
      </c>
      <c r="D1861" s="27" t="s">
        <v>72</v>
      </c>
      <c r="E1861" s="2" t="s">
        <v>66</v>
      </c>
      <c r="F1861" s="2" t="s">
        <v>210</v>
      </c>
    </row>
    <row r="1862" spans="1:6" ht="63" x14ac:dyDescent="0.25">
      <c r="A1862" s="34">
        <f>+'Key Dates'!$B$8-21</f>
        <v>45580</v>
      </c>
      <c r="B1862" s="34">
        <f>+'Key Dates'!$B$8-21</f>
        <v>45580</v>
      </c>
      <c r="C1862" s="44" t="s">
        <v>326</v>
      </c>
      <c r="D1862" s="27" t="s">
        <v>72</v>
      </c>
      <c r="E1862" s="2" t="s">
        <v>55</v>
      </c>
      <c r="F1862" s="2" t="s">
        <v>210</v>
      </c>
    </row>
    <row r="1863" spans="1:6" ht="63" x14ac:dyDescent="0.25">
      <c r="A1863" s="34">
        <f>+'Key Dates'!$B$8-21</f>
        <v>45580</v>
      </c>
      <c r="B1863" s="34">
        <f>+'Key Dates'!$B$8-21</f>
        <v>45580</v>
      </c>
      <c r="C1863" s="44" t="s">
        <v>326</v>
      </c>
      <c r="D1863" s="27" t="s">
        <v>72</v>
      </c>
      <c r="E1863" s="2" t="s">
        <v>18</v>
      </c>
      <c r="F1863" s="2" t="s">
        <v>210</v>
      </c>
    </row>
    <row r="1864" spans="1:6" ht="63" x14ac:dyDescent="0.25">
      <c r="A1864" s="34">
        <f>+'Key Dates'!$B$8-21</f>
        <v>45580</v>
      </c>
      <c r="B1864" s="34">
        <f>+'Key Dates'!$B$8-21</f>
        <v>45580</v>
      </c>
      <c r="C1864" s="44" t="s">
        <v>326</v>
      </c>
      <c r="D1864" s="27" t="s">
        <v>72</v>
      </c>
      <c r="E1864" s="2" t="s">
        <v>900</v>
      </c>
      <c r="F1864" s="2" t="s">
        <v>210</v>
      </c>
    </row>
    <row r="1865" spans="1:6" ht="63" x14ac:dyDescent="0.25">
      <c r="A1865" s="34">
        <f>+'Key Dates'!$B$8-21</f>
        <v>45580</v>
      </c>
      <c r="B1865" s="34">
        <f>+'Key Dates'!$B$8-21</f>
        <v>45580</v>
      </c>
      <c r="C1865" s="44" t="s">
        <v>326</v>
      </c>
      <c r="D1865" s="27" t="s">
        <v>72</v>
      </c>
      <c r="E1865" s="2" t="s">
        <v>19</v>
      </c>
      <c r="F1865" s="2" t="s">
        <v>210</v>
      </c>
    </row>
    <row r="1866" spans="1:6" ht="63" x14ac:dyDescent="0.25">
      <c r="A1866" s="34">
        <f>+'Key Dates'!$B$8-21</f>
        <v>45580</v>
      </c>
      <c r="B1866" s="34">
        <f>+'Key Dates'!$B$8-21</f>
        <v>45580</v>
      </c>
      <c r="C1866" s="44" t="s">
        <v>326</v>
      </c>
      <c r="D1866" s="27" t="s">
        <v>72</v>
      </c>
      <c r="E1866" s="2" t="s">
        <v>20</v>
      </c>
      <c r="F1866" s="2" t="s">
        <v>210</v>
      </c>
    </row>
    <row r="1867" spans="1:6" ht="63" x14ac:dyDescent="0.25">
      <c r="A1867" s="34">
        <f>+'Key Dates'!$B$8-21</f>
        <v>45580</v>
      </c>
      <c r="B1867" s="34">
        <f>+'Key Dates'!$B$8-21</f>
        <v>45580</v>
      </c>
      <c r="C1867" s="44" t="s">
        <v>326</v>
      </c>
      <c r="D1867" s="27" t="s">
        <v>72</v>
      </c>
      <c r="E1867" s="2" t="s">
        <v>30</v>
      </c>
      <c r="F1867" s="2" t="s">
        <v>210</v>
      </c>
    </row>
    <row r="1868" spans="1:6" ht="63" x14ac:dyDescent="0.25">
      <c r="A1868" s="34">
        <f>+'Key Dates'!$B$8-21</f>
        <v>45580</v>
      </c>
      <c r="B1868" s="34">
        <f>+'Key Dates'!$B$8-21</f>
        <v>45580</v>
      </c>
      <c r="C1868" s="44" t="s">
        <v>326</v>
      </c>
      <c r="D1868" s="27" t="s">
        <v>72</v>
      </c>
      <c r="E1868" s="2" t="s">
        <v>21</v>
      </c>
      <c r="F1868" s="2" t="s">
        <v>210</v>
      </c>
    </row>
    <row r="1869" spans="1:6" ht="63" x14ac:dyDescent="0.25">
      <c r="A1869" s="34">
        <f>+'Key Dates'!$B$8-21</f>
        <v>45580</v>
      </c>
      <c r="B1869" s="34">
        <f>+'Key Dates'!$B$8-21</f>
        <v>45580</v>
      </c>
      <c r="C1869" s="44" t="s">
        <v>326</v>
      </c>
      <c r="D1869" s="27" t="s">
        <v>72</v>
      </c>
      <c r="E1869" s="2" t="s">
        <v>22</v>
      </c>
      <c r="F1869" s="2" t="s">
        <v>210</v>
      </c>
    </row>
    <row r="1870" spans="1:6" ht="63" x14ac:dyDescent="0.25">
      <c r="A1870" s="34">
        <f>+'Key Dates'!$B$8-21</f>
        <v>45580</v>
      </c>
      <c r="B1870" s="34">
        <f>+'Key Dates'!$B$8-21</f>
        <v>45580</v>
      </c>
      <c r="C1870" s="44" t="s">
        <v>326</v>
      </c>
      <c r="D1870" s="27" t="s">
        <v>72</v>
      </c>
      <c r="E1870" s="2" t="s">
        <v>23</v>
      </c>
      <c r="F1870" s="2" t="s">
        <v>210</v>
      </c>
    </row>
    <row r="1871" spans="1:6" ht="63" x14ac:dyDescent="0.25">
      <c r="A1871" s="34">
        <f>+'Key Dates'!$B$8-21</f>
        <v>45580</v>
      </c>
      <c r="B1871" s="34">
        <f>+'Key Dates'!$B$8-21</f>
        <v>45580</v>
      </c>
      <c r="C1871" s="44" t="s">
        <v>326</v>
      </c>
      <c r="D1871" s="27" t="s">
        <v>72</v>
      </c>
      <c r="E1871" s="2" t="s">
        <v>52</v>
      </c>
      <c r="F1871" s="2" t="s">
        <v>210</v>
      </c>
    </row>
    <row r="1872" spans="1:6" ht="63" x14ac:dyDescent="0.25">
      <c r="A1872" s="34">
        <f>+'Key Dates'!$B$8-20</f>
        <v>45581</v>
      </c>
      <c r="B1872" s="34">
        <f>+'Key Dates'!$B$8-20</f>
        <v>45581</v>
      </c>
      <c r="C1872" s="44" t="s">
        <v>333</v>
      </c>
      <c r="D1872" s="27" t="s">
        <v>73</v>
      </c>
      <c r="E1872" s="2" t="s">
        <v>17</v>
      </c>
      <c r="F1872" s="2" t="s">
        <v>210</v>
      </c>
    </row>
    <row r="1873" spans="1:6" ht="63" x14ac:dyDescent="0.25">
      <c r="A1873" s="34">
        <f>+'Key Dates'!$B$8-20</f>
        <v>45581</v>
      </c>
      <c r="B1873" s="34">
        <f>+'Key Dates'!$B$8-20</f>
        <v>45581</v>
      </c>
      <c r="C1873" s="44" t="s">
        <v>333</v>
      </c>
      <c r="D1873" s="27" t="s">
        <v>73</v>
      </c>
      <c r="E1873" s="2" t="s">
        <v>18</v>
      </c>
      <c r="F1873" s="2" t="s">
        <v>210</v>
      </c>
    </row>
    <row r="1874" spans="1:6" ht="63" x14ac:dyDescent="0.25">
      <c r="A1874" s="34">
        <f>+'Key Dates'!$B$8-20</f>
        <v>45581</v>
      </c>
      <c r="B1874" s="34">
        <f>+'Key Dates'!$B$8-20</f>
        <v>45581</v>
      </c>
      <c r="C1874" s="44" t="s">
        <v>333</v>
      </c>
      <c r="D1874" s="27" t="s">
        <v>73</v>
      </c>
      <c r="E1874" s="2" t="s">
        <v>19</v>
      </c>
      <c r="F1874" s="2" t="s">
        <v>210</v>
      </c>
    </row>
    <row r="1875" spans="1:6" ht="63" x14ac:dyDescent="0.25">
      <c r="A1875" s="34">
        <f>+'Key Dates'!$B$8-20</f>
        <v>45581</v>
      </c>
      <c r="B1875" s="34">
        <f>+'Key Dates'!$B$8-20</f>
        <v>45581</v>
      </c>
      <c r="C1875" s="44" t="s">
        <v>333</v>
      </c>
      <c r="D1875" s="27" t="s">
        <v>73</v>
      </c>
      <c r="E1875" s="2" t="s">
        <v>20</v>
      </c>
      <c r="F1875" s="2" t="s">
        <v>210</v>
      </c>
    </row>
    <row r="1876" spans="1:6" ht="63" x14ac:dyDescent="0.25">
      <c r="A1876" s="34">
        <f>+'Key Dates'!$B$8-20</f>
        <v>45581</v>
      </c>
      <c r="B1876" s="34">
        <f>+'Key Dates'!$B$8-20</f>
        <v>45581</v>
      </c>
      <c r="C1876" s="44" t="s">
        <v>333</v>
      </c>
      <c r="D1876" s="27" t="s">
        <v>73</v>
      </c>
      <c r="E1876" s="2" t="s">
        <v>30</v>
      </c>
      <c r="F1876" s="2" t="s">
        <v>210</v>
      </c>
    </row>
    <row r="1877" spans="1:6" ht="63" x14ac:dyDescent="0.25">
      <c r="A1877" s="34">
        <f>+'Key Dates'!$B$8-20</f>
        <v>45581</v>
      </c>
      <c r="B1877" s="34">
        <f>+'Key Dates'!$B$8-20</f>
        <v>45581</v>
      </c>
      <c r="C1877" s="44" t="s">
        <v>333</v>
      </c>
      <c r="D1877" s="27" t="s">
        <v>73</v>
      </c>
      <c r="E1877" s="2" t="s">
        <v>21</v>
      </c>
      <c r="F1877" s="2" t="s">
        <v>210</v>
      </c>
    </row>
    <row r="1878" spans="1:6" ht="94.5" x14ac:dyDescent="0.25">
      <c r="A1878" s="34">
        <f>+'Key Dates'!$B$8-20</f>
        <v>45581</v>
      </c>
      <c r="B1878" s="34">
        <f>+'Key Dates'!$B$8-20</f>
        <v>45581</v>
      </c>
      <c r="C1878" s="45" t="s">
        <v>646</v>
      </c>
      <c r="D1878" s="35" t="s">
        <v>352</v>
      </c>
      <c r="E1878" s="36" t="s">
        <v>17</v>
      </c>
      <c r="F1878" s="36" t="s">
        <v>68</v>
      </c>
    </row>
    <row r="1879" spans="1:6" ht="94.5" x14ac:dyDescent="0.25">
      <c r="A1879" s="34">
        <f>+'Key Dates'!$B$8-20</f>
        <v>45581</v>
      </c>
      <c r="B1879" s="34">
        <f>+'Key Dates'!$B$8-20</f>
        <v>45581</v>
      </c>
      <c r="C1879" s="45" t="s">
        <v>646</v>
      </c>
      <c r="D1879" s="35" t="s">
        <v>352</v>
      </c>
      <c r="E1879" s="36" t="s">
        <v>18</v>
      </c>
      <c r="F1879" s="36" t="s">
        <v>68</v>
      </c>
    </row>
    <row r="1880" spans="1:6" ht="94.5" x14ac:dyDescent="0.25">
      <c r="A1880" s="34">
        <f>+'Key Dates'!$B$8-20</f>
        <v>45581</v>
      </c>
      <c r="B1880" s="34">
        <f>+'Key Dates'!$B$8-20</f>
        <v>45581</v>
      </c>
      <c r="C1880" s="45" t="s">
        <v>646</v>
      </c>
      <c r="D1880" s="35" t="s">
        <v>352</v>
      </c>
      <c r="E1880" s="36" t="s">
        <v>19</v>
      </c>
      <c r="F1880" s="36" t="s">
        <v>68</v>
      </c>
    </row>
    <row r="1881" spans="1:6" ht="94.5" x14ac:dyDescent="0.25">
      <c r="A1881" s="34">
        <f>+'Key Dates'!$B$8-20</f>
        <v>45581</v>
      </c>
      <c r="B1881" s="34">
        <f>+'Key Dates'!$B$8-20</f>
        <v>45581</v>
      </c>
      <c r="C1881" s="45" t="s">
        <v>646</v>
      </c>
      <c r="D1881" s="35" t="s">
        <v>352</v>
      </c>
      <c r="E1881" s="36" t="s">
        <v>20</v>
      </c>
      <c r="F1881" s="36" t="s">
        <v>68</v>
      </c>
    </row>
    <row r="1882" spans="1:6" ht="94.5" x14ac:dyDescent="0.25">
      <c r="A1882" s="34">
        <f>+'Key Dates'!$B$8-20</f>
        <v>45581</v>
      </c>
      <c r="B1882" s="34">
        <f>+'Key Dates'!$B$8-20</f>
        <v>45581</v>
      </c>
      <c r="C1882" s="45" t="s">
        <v>646</v>
      </c>
      <c r="D1882" s="35" t="s">
        <v>352</v>
      </c>
      <c r="E1882" s="36" t="s">
        <v>30</v>
      </c>
      <c r="F1882" s="36" t="s">
        <v>68</v>
      </c>
    </row>
    <row r="1883" spans="1:6" ht="94.5" x14ac:dyDescent="0.25">
      <c r="A1883" s="34">
        <f>+'Key Dates'!$B$8-20</f>
        <v>45581</v>
      </c>
      <c r="B1883" s="34">
        <f>+'Key Dates'!$B$8-20</f>
        <v>45581</v>
      </c>
      <c r="C1883" s="45" t="s">
        <v>646</v>
      </c>
      <c r="D1883" s="35" t="s">
        <v>352</v>
      </c>
      <c r="E1883" s="36" t="s">
        <v>21</v>
      </c>
      <c r="F1883" s="36" t="s">
        <v>68</v>
      </c>
    </row>
    <row r="1884" spans="1:6" ht="78.75" x14ac:dyDescent="0.25">
      <c r="A1884" s="34">
        <f>+'Key Dates'!$B$8-20</f>
        <v>45581</v>
      </c>
      <c r="B1884" s="34">
        <f>+'Key Dates'!$B$8-10</f>
        <v>45591</v>
      </c>
      <c r="C1884" s="44" t="s">
        <v>422</v>
      </c>
      <c r="D1884" s="27" t="s">
        <v>575</v>
      </c>
      <c r="E1884" s="2" t="s">
        <v>17</v>
      </c>
      <c r="F1884" s="2" t="s">
        <v>36</v>
      </c>
    </row>
    <row r="1885" spans="1:6" ht="78.75" x14ac:dyDescent="0.25">
      <c r="A1885" s="34">
        <f>+'Key Dates'!$B$8-20</f>
        <v>45581</v>
      </c>
      <c r="B1885" s="34">
        <f>+'Key Dates'!$B$8-10</f>
        <v>45591</v>
      </c>
      <c r="C1885" s="44" t="s">
        <v>422</v>
      </c>
      <c r="D1885" s="27" t="s">
        <v>575</v>
      </c>
      <c r="E1885" s="2" t="s">
        <v>66</v>
      </c>
      <c r="F1885" s="2" t="s">
        <v>36</v>
      </c>
    </row>
    <row r="1886" spans="1:6" ht="78.75" x14ac:dyDescent="0.25">
      <c r="A1886" s="34">
        <f>+'Key Dates'!$B$8-20</f>
        <v>45581</v>
      </c>
      <c r="B1886" s="34">
        <f>+'Key Dates'!$B$8-10</f>
        <v>45591</v>
      </c>
      <c r="C1886" s="44" t="s">
        <v>422</v>
      </c>
      <c r="D1886" s="27" t="s">
        <v>575</v>
      </c>
      <c r="E1886" s="2" t="s">
        <v>55</v>
      </c>
      <c r="F1886" s="2" t="s">
        <v>36</v>
      </c>
    </row>
    <row r="1887" spans="1:6" ht="78.75" x14ac:dyDescent="0.25">
      <c r="A1887" s="34">
        <f>+'Key Dates'!$B$8-20</f>
        <v>45581</v>
      </c>
      <c r="B1887" s="34">
        <f>+'Key Dates'!$B$8-10</f>
        <v>45591</v>
      </c>
      <c r="C1887" s="44" t="s">
        <v>422</v>
      </c>
      <c r="D1887" s="27" t="s">
        <v>575</v>
      </c>
      <c r="E1887" s="2" t="s">
        <v>18</v>
      </c>
      <c r="F1887" s="2" t="s">
        <v>36</v>
      </c>
    </row>
    <row r="1888" spans="1:6" ht="78.75" x14ac:dyDescent="0.25">
      <c r="A1888" s="34">
        <f>+'Key Dates'!$B$8-20</f>
        <v>45581</v>
      </c>
      <c r="B1888" s="34">
        <f>+'Key Dates'!$B$8-10</f>
        <v>45591</v>
      </c>
      <c r="C1888" s="44" t="s">
        <v>422</v>
      </c>
      <c r="D1888" s="27" t="s">
        <v>575</v>
      </c>
      <c r="E1888" s="2" t="s">
        <v>900</v>
      </c>
      <c r="F1888" s="2" t="s">
        <v>36</v>
      </c>
    </row>
    <row r="1889" spans="1:6" ht="78.75" x14ac:dyDescent="0.25">
      <c r="A1889" s="34">
        <f>+'Key Dates'!$B$8-20</f>
        <v>45581</v>
      </c>
      <c r="B1889" s="34">
        <f>+'Key Dates'!$B$8-10</f>
        <v>45591</v>
      </c>
      <c r="C1889" s="44" t="s">
        <v>422</v>
      </c>
      <c r="D1889" s="27" t="s">
        <v>575</v>
      </c>
      <c r="E1889" s="2" t="s">
        <v>19</v>
      </c>
      <c r="F1889" s="2" t="s">
        <v>36</v>
      </c>
    </row>
    <row r="1890" spans="1:6" ht="78.75" x14ac:dyDescent="0.25">
      <c r="A1890" s="34">
        <f>+'Key Dates'!$B$8-20</f>
        <v>45581</v>
      </c>
      <c r="B1890" s="34">
        <f>+'Key Dates'!$B$8-10</f>
        <v>45591</v>
      </c>
      <c r="C1890" s="44" t="s">
        <v>422</v>
      </c>
      <c r="D1890" s="27" t="s">
        <v>575</v>
      </c>
      <c r="E1890" s="2" t="s">
        <v>20</v>
      </c>
      <c r="F1890" s="2" t="s">
        <v>36</v>
      </c>
    </row>
    <row r="1891" spans="1:6" ht="78.75" x14ac:dyDescent="0.25">
      <c r="A1891" s="34">
        <f>+'Key Dates'!$B$8-20</f>
        <v>45581</v>
      </c>
      <c r="B1891" s="34">
        <f>+'Key Dates'!$B$8-10</f>
        <v>45591</v>
      </c>
      <c r="C1891" s="44" t="s">
        <v>422</v>
      </c>
      <c r="D1891" s="27" t="s">
        <v>575</v>
      </c>
      <c r="E1891" s="2" t="s">
        <v>30</v>
      </c>
      <c r="F1891" s="2" t="s">
        <v>36</v>
      </c>
    </row>
    <row r="1892" spans="1:6" ht="78.75" x14ac:dyDescent="0.25">
      <c r="A1892" s="34">
        <f>+'Key Dates'!$B$8-20</f>
        <v>45581</v>
      </c>
      <c r="B1892" s="34">
        <f>+'Key Dates'!$B$8-10</f>
        <v>45591</v>
      </c>
      <c r="C1892" s="44" t="s">
        <v>422</v>
      </c>
      <c r="D1892" s="27" t="s">
        <v>575</v>
      </c>
      <c r="E1892" s="2" t="s">
        <v>21</v>
      </c>
      <c r="F1892" s="2" t="s">
        <v>36</v>
      </c>
    </row>
    <row r="1893" spans="1:6" ht="78.75" x14ac:dyDescent="0.25">
      <c r="A1893" s="34">
        <f>+'Key Dates'!$B$8-20</f>
        <v>45581</v>
      </c>
      <c r="B1893" s="34">
        <f>+'Key Dates'!$B$8-10</f>
        <v>45591</v>
      </c>
      <c r="C1893" s="44" t="s">
        <v>422</v>
      </c>
      <c r="D1893" s="27" t="s">
        <v>575</v>
      </c>
      <c r="E1893" s="2" t="s">
        <v>22</v>
      </c>
      <c r="F1893" s="2" t="s">
        <v>36</v>
      </c>
    </row>
    <row r="1894" spans="1:6" ht="78.75" x14ac:dyDescent="0.25">
      <c r="A1894" s="34">
        <f>+'Key Dates'!$B$8-20</f>
        <v>45581</v>
      </c>
      <c r="B1894" s="34">
        <f>+'Key Dates'!$B$8-10</f>
        <v>45591</v>
      </c>
      <c r="C1894" s="44" t="s">
        <v>422</v>
      </c>
      <c r="D1894" s="27" t="s">
        <v>575</v>
      </c>
      <c r="E1894" s="2" t="s">
        <v>23</v>
      </c>
      <c r="F1894" s="2" t="s">
        <v>36</v>
      </c>
    </row>
    <row r="1895" spans="1:6" ht="78.75" x14ac:dyDescent="0.25">
      <c r="A1895" s="34">
        <f>+'Key Dates'!$B$8-20</f>
        <v>45581</v>
      </c>
      <c r="B1895" s="34">
        <f>+'Key Dates'!$B$8-10</f>
        <v>45591</v>
      </c>
      <c r="C1895" s="44" t="s">
        <v>422</v>
      </c>
      <c r="D1895" s="27" t="s">
        <v>575</v>
      </c>
      <c r="E1895" s="2" t="s">
        <v>52</v>
      </c>
      <c r="F1895" s="2" t="s">
        <v>36</v>
      </c>
    </row>
    <row r="1896" spans="1:6" ht="220.5" x14ac:dyDescent="0.25">
      <c r="A1896" s="34">
        <f>+'Key Dates'!$B$8-20</f>
        <v>45581</v>
      </c>
      <c r="B1896" s="34">
        <f>+'Key Dates'!$B$8-4</f>
        <v>45597</v>
      </c>
      <c r="C1896" s="44" t="s">
        <v>786</v>
      </c>
      <c r="D1896" s="27" t="s">
        <v>133</v>
      </c>
      <c r="E1896" s="2" t="s">
        <v>17</v>
      </c>
      <c r="F1896" s="2" t="s">
        <v>210</v>
      </c>
    </row>
    <row r="1897" spans="1:6" ht="220.5" x14ac:dyDescent="0.25">
      <c r="A1897" s="34">
        <f>+'Key Dates'!$B$8-20</f>
        <v>45581</v>
      </c>
      <c r="B1897" s="34">
        <f>+'Key Dates'!$B$8-4</f>
        <v>45597</v>
      </c>
      <c r="C1897" s="44" t="s">
        <v>786</v>
      </c>
      <c r="D1897" s="27" t="s">
        <v>133</v>
      </c>
      <c r="E1897" s="2" t="s">
        <v>18</v>
      </c>
      <c r="F1897" s="2" t="s">
        <v>210</v>
      </c>
    </row>
    <row r="1898" spans="1:6" ht="220.5" x14ac:dyDescent="0.25">
      <c r="A1898" s="34">
        <f>+'Key Dates'!$B$8-20</f>
        <v>45581</v>
      </c>
      <c r="B1898" s="34">
        <f>+'Key Dates'!$B$8-4</f>
        <v>45597</v>
      </c>
      <c r="C1898" s="44" t="s">
        <v>786</v>
      </c>
      <c r="D1898" s="27" t="s">
        <v>133</v>
      </c>
      <c r="E1898" s="2" t="s">
        <v>900</v>
      </c>
      <c r="F1898" s="2" t="s">
        <v>210</v>
      </c>
    </row>
    <row r="1899" spans="1:6" ht="220.5" x14ac:dyDescent="0.25">
      <c r="A1899" s="34">
        <f>+'Key Dates'!$B$8-20</f>
        <v>45581</v>
      </c>
      <c r="B1899" s="34">
        <f>+'Key Dates'!$B$8-4</f>
        <v>45597</v>
      </c>
      <c r="C1899" s="44" t="s">
        <v>786</v>
      </c>
      <c r="D1899" s="27" t="s">
        <v>133</v>
      </c>
      <c r="E1899" s="2" t="s">
        <v>19</v>
      </c>
      <c r="F1899" s="2" t="s">
        <v>210</v>
      </c>
    </row>
    <row r="1900" spans="1:6" ht="220.5" x14ac:dyDescent="0.25">
      <c r="A1900" s="34">
        <f>+'Key Dates'!$B$8-20</f>
        <v>45581</v>
      </c>
      <c r="B1900" s="34">
        <f>+'Key Dates'!$B$8-4</f>
        <v>45597</v>
      </c>
      <c r="C1900" s="44" t="s">
        <v>786</v>
      </c>
      <c r="D1900" s="27" t="s">
        <v>133</v>
      </c>
      <c r="E1900" s="2" t="s">
        <v>20</v>
      </c>
      <c r="F1900" s="2" t="s">
        <v>210</v>
      </c>
    </row>
    <row r="1901" spans="1:6" ht="220.5" x14ac:dyDescent="0.25">
      <c r="A1901" s="34">
        <f>+'Key Dates'!$B$8-20</f>
        <v>45581</v>
      </c>
      <c r="B1901" s="34">
        <f>+'Key Dates'!$B$8-4</f>
        <v>45597</v>
      </c>
      <c r="C1901" s="44" t="s">
        <v>786</v>
      </c>
      <c r="D1901" s="27" t="s">
        <v>133</v>
      </c>
      <c r="E1901" s="2" t="s">
        <v>30</v>
      </c>
      <c r="F1901" s="2" t="s">
        <v>210</v>
      </c>
    </row>
    <row r="1902" spans="1:6" ht="220.5" x14ac:dyDescent="0.25">
      <c r="A1902" s="34">
        <f>+'Key Dates'!$B$8-20</f>
        <v>45581</v>
      </c>
      <c r="B1902" s="34">
        <f>+'Key Dates'!$B$8-4</f>
        <v>45597</v>
      </c>
      <c r="C1902" s="44" t="s">
        <v>786</v>
      </c>
      <c r="D1902" s="27" t="s">
        <v>133</v>
      </c>
      <c r="E1902" s="2" t="s">
        <v>21</v>
      </c>
      <c r="F1902" s="2" t="s">
        <v>210</v>
      </c>
    </row>
    <row r="1903" spans="1:6" ht="220.5" x14ac:dyDescent="0.25">
      <c r="A1903" s="34">
        <f>+'Key Dates'!$B$8-20</f>
        <v>45581</v>
      </c>
      <c r="B1903" s="34">
        <f>+'Key Dates'!$B$8-4</f>
        <v>45597</v>
      </c>
      <c r="C1903" s="44" t="s">
        <v>786</v>
      </c>
      <c r="D1903" s="27" t="s">
        <v>133</v>
      </c>
      <c r="E1903" s="2" t="s">
        <v>22</v>
      </c>
      <c r="F1903" s="2" t="s">
        <v>210</v>
      </c>
    </row>
    <row r="1904" spans="1:6" ht="220.5" x14ac:dyDescent="0.25">
      <c r="A1904" s="34">
        <f>+'Key Dates'!$B$8-20</f>
        <v>45581</v>
      </c>
      <c r="B1904" s="34">
        <f>+'Key Dates'!$B$8-4</f>
        <v>45597</v>
      </c>
      <c r="C1904" s="44" t="s">
        <v>786</v>
      </c>
      <c r="D1904" s="27" t="s">
        <v>133</v>
      </c>
      <c r="E1904" s="2" t="s">
        <v>23</v>
      </c>
      <c r="F1904" s="2" t="s">
        <v>210</v>
      </c>
    </row>
    <row r="1905" spans="1:6" ht="220.5" x14ac:dyDescent="0.25">
      <c r="A1905" s="34">
        <f>+'Key Dates'!$B$8-20</f>
        <v>45581</v>
      </c>
      <c r="B1905" s="34">
        <f>+'Key Dates'!$B$8-4</f>
        <v>45597</v>
      </c>
      <c r="C1905" s="44" t="s">
        <v>786</v>
      </c>
      <c r="D1905" s="27" t="s">
        <v>133</v>
      </c>
      <c r="E1905" s="2" t="s">
        <v>52</v>
      </c>
      <c r="F1905" s="2" t="s">
        <v>210</v>
      </c>
    </row>
    <row r="1906" spans="1:6" ht="78.75" x14ac:dyDescent="0.25">
      <c r="A1906" s="34">
        <f>+'Key Dates'!$B$8-20</f>
        <v>45581</v>
      </c>
      <c r="B1906" s="34">
        <f>+'Key Dates'!$B$8-1</f>
        <v>45600</v>
      </c>
      <c r="C1906" s="44" t="s">
        <v>338</v>
      </c>
      <c r="D1906" s="27" t="s">
        <v>134</v>
      </c>
      <c r="E1906" s="2" t="s">
        <v>17</v>
      </c>
      <c r="F1906" s="2" t="s">
        <v>210</v>
      </c>
    </row>
    <row r="1907" spans="1:6" ht="78.75" x14ac:dyDescent="0.25">
      <c r="A1907" s="34">
        <f>+'Key Dates'!$B$8-20</f>
        <v>45581</v>
      </c>
      <c r="B1907" s="34">
        <f>+'Key Dates'!$B$8-1</f>
        <v>45600</v>
      </c>
      <c r="C1907" s="44" t="s">
        <v>338</v>
      </c>
      <c r="D1907" s="27" t="s">
        <v>134</v>
      </c>
      <c r="E1907" s="2" t="s">
        <v>18</v>
      </c>
      <c r="F1907" s="2" t="s">
        <v>210</v>
      </c>
    </row>
    <row r="1908" spans="1:6" ht="78.75" x14ac:dyDescent="0.25">
      <c r="A1908" s="34">
        <f>+'Key Dates'!$B$8-20</f>
        <v>45581</v>
      </c>
      <c r="B1908" s="34">
        <f>+'Key Dates'!$B$8-1</f>
        <v>45600</v>
      </c>
      <c r="C1908" s="44" t="s">
        <v>338</v>
      </c>
      <c r="D1908" s="27" t="s">
        <v>134</v>
      </c>
      <c r="E1908" s="2" t="s">
        <v>19</v>
      </c>
      <c r="F1908" s="2" t="s">
        <v>210</v>
      </c>
    </row>
    <row r="1909" spans="1:6" ht="78.75" x14ac:dyDescent="0.25">
      <c r="A1909" s="34">
        <f>+'Key Dates'!$B$8-20</f>
        <v>45581</v>
      </c>
      <c r="B1909" s="34">
        <f>+'Key Dates'!$B$8-1</f>
        <v>45600</v>
      </c>
      <c r="C1909" s="44" t="s">
        <v>338</v>
      </c>
      <c r="D1909" s="27" t="s">
        <v>134</v>
      </c>
      <c r="E1909" s="2" t="s">
        <v>20</v>
      </c>
      <c r="F1909" s="2" t="s">
        <v>210</v>
      </c>
    </row>
    <row r="1910" spans="1:6" ht="78.75" x14ac:dyDescent="0.25">
      <c r="A1910" s="34">
        <f>+'Key Dates'!$B$8-20</f>
        <v>45581</v>
      </c>
      <c r="B1910" s="34">
        <f>+'Key Dates'!$B$8-1</f>
        <v>45600</v>
      </c>
      <c r="C1910" s="44" t="s">
        <v>338</v>
      </c>
      <c r="D1910" s="27" t="s">
        <v>134</v>
      </c>
      <c r="E1910" s="2" t="s">
        <v>30</v>
      </c>
      <c r="F1910" s="2" t="s">
        <v>210</v>
      </c>
    </row>
    <row r="1911" spans="1:6" ht="78.75" x14ac:dyDescent="0.25">
      <c r="A1911" s="34">
        <f>+'Key Dates'!$B$8-20</f>
        <v>45581</v>
      </c>
      <c r="B1911" s="34">
        <f>+'Key Dates'!$B$8-1</f>
        <v>45600</v>
      </c>
      <c r="C1911" s="44" t="s">
        <v>338</v>
      </c>
      <c r="D1911" s="27" t="s">
        <v>134</v>
      </c>
      <c r="E1911" s="2" t="s">
        <v>21</v>
      </c>
      <c r="F1911" s="2" t="s">
        <v>210</v>
      </c>
    </row>
    <row r="1912" spans="1:6" ht="114.75" x14ac:dyDescent="0.25">
      <c r="A1912" s="34">
        <f>+'Key Dates'!$B$8-19</f>
        <v>45582</v>
      </c>
      <c r="B1912" s="34">
        <f>+'Key Dates'!$B$8-19</f>
        <v>45582</v>
      </c>
      <c r="C1912" s="44" t="s">
        <v>831</v>
      </c>
      <c r="D1912" s="35" t="s">
        <v>555</v>
      </c>
      <c r="E1912" s="2" t="s">
        <v>17</v>
      </c>
      <c r="F1912" s="2" t="s">
        <v>208</v>
      </c>
    </row>
    <row r="1913" spans="1:6" ht="114.75" x14ac:dyDescent="0.25">
      <c r="A1913" s="34">
        <f>+'Key Dates'!$B$8-19</f>
        <v>45582</v>
      </c>
      <c r="B1913" s="34">
        <f>+'Key Dates'!$B$8-19</f>
        <v>45582</v>
      </c>
      <c r="C1913" s="44" t="s">
        <v>831</v>
      </c>
      <c r="D1913" s="35" t="s">
        <v>555</v>
      </c>
      <c r="E1913" s="2" t="s">
        <v>18</v>
      </c>
      <c r="F1913" s="2" t="s">
        <v>208</v>
      </c>
    </row>
    <row r="1914" spans="1:6" ht="114.75" x14ac:dyDescent="0.25">
      <c r="A1914" s="34">
        <f>+'Key Dates'!$B$8-19</f>
        <v>45582</v>
      </c>
      <c r="B1914" s="34">
        <f>+'Key Dates'!$B$8-19</f>
        <v>45582</v>
      </c>
      <c r="C1914" s="44" t="s">
        <v>831</v>
      </c>
      <c r="D1914" s="35" t="s">
        <v>555</v>
      </c>
      <c r="E1914" s="2" t="s">
        <v>19</v>
      </c>
      <c r="F1914" s="2" t="s">
        <v>208</v>
      </c>
    </row>
    <row r="1915" spans="1:6" ht="114.75" x14ac:dyDescent="0.25">
      <c r="A1915" s="34">
        <f>+'Key Dates'!$B$8-19</f>
        <v>45582</v>
      </c>
      <c r="B1915" s="34">
        <f>+'Key Dates'!$B$8-19</f>
        <v>45582</v>
      </c>
      <c r="C1915" s="44" t="s">
        <v>831</v>
      </c>
      <c r="D1915" s="35" t="s">
        <v>555</v>
      </c>
      <c r="E1915" s="2" t="s">
        <v>20</v>
      </c>
      <c r="F1915" s="2" t="s">
        <v>208</v>
      </c>
    </row>
    <row r="1916" spans="1:6" ht="114.75" x14ac:dyDescent="0.25">
      <c r="A1916" s="34">
        <f>+'Key Dates'!$B$8-19</f>
        <v>45582</v>
      </c>
      <c r="B1916" s="34">
        <f>+'Key Dates'!$B$8-19</f>
        <v>45582</v>
      </c>
      <c r="C1916" s="44" t="s">
        <v>831</v>
      </c>
      <c r="D1916" s="35" t="s">
        <v>555</v>
      </c>
      <c r="E1916" s="2" t="s">
        <v>30</v>
      </c>
      <c r="F1916" s="2" t="s">
        <v>208</v>
      </c>
    </row>
    <row r="1917" spans="1:6" ht="114.75" x14ac:dyDescent="0.25">
      <c r="A1917" s="34">
        <f>+'Key Dates'!$B$8-19</f>
        <v>45582</v>
      </c>
      <c r="B1917" s="34">
        <f>+'Key Dates'!$B$8-19</f>
        <v>45582</v>
      </c>
      <c r="C1917" s="44" t="s">
        <v>831</v>
      </c>
      <c r="D1917" s="35" t="s">
        <v>555</v>
      </c>
      <c r="E1917" s="2" t="s">
        <v>21</v>
      </c>
      <c r="F1917" s="2" t="s">
        <v>208</v>
      </c>
    </row>
    <row r="1918" spans="1:6" ht="141.75" x14ac:dyDescent="0.25">
      <c r="A1918" s="34">
        <f>+'Key Dates'!$B$8-15</f>
        <v>45586</v>
      </c>
      <c r="B1918" s="34">
        <f>+'Key Dates'!$B$8-15</f>
        <v>45586</v>
      </c>
      <c r="C1918" s="44" t="s">
        <v>788</v>
      </c>
      <c r="D1918" s="27" t="s">
        <v>570</v>
      </c>
      <c r="E1918" s="2" t="s">
        <v>17</v>
      </c>
      <c r="F1918" s="2" t="s">
        <v>36</v>
      </c>
    </row>
    <row r="1919" spans="1:6" ht="141.75" x14ac:dyDescent="0.25">
      <c r="A1919" s="34">
        <f>+'Key Dates'!$B$8-15</f>
        <v>45586</v>
      </c>
      <c r="B1919" s="34">
        <f>+'Key Dates'!$B$8-15</f>
        <v>45586</v>
      </c>
      <c r="C1919" s="44" t="s">
        <v>788</v>
      </c>
      <c r="D1919" s="27" t="s">
        <v>570</v>
      </c>
      <c r="E1919" s="2" t="s">
        <v>27</v>
      </c>
      <c r="F1919" s="2" t="s">
        <v>36</v>
      </c>
    </row>
    <row r="1920" spans="1:6" ht="141.75" x14ac:dyDescent="0.25">
      <c r="A1920" s="34">
        <f>+'Key Dates'!$B$8-15</f>
        <v>45586</v>
      </c>
      <c r="B1920" s="34">
        <f>+'Key Dates'!$B$8-15</f>
        <v>45586</v>
      </c>
      <c r="C1920" s="44" t="s">
        <v>788</v>
      </c>
      <c r="D1920" s="27" t="s">
        <v>570</v>
      </c>
      <c r="E1920" s="2" t="s">
        <v>55</v>
      </c>
      <c r="F1920" s="2" t="s">
        <v>36</v>
      </c>
    </row>
    <row r="1921" spans="1:6" ht="141.75" x14ac:dyDescent="0.25">
      <c r="A1921" s="34">
        <f>+'Key Dates'!$B$8-15</f>
        <v>45586</v>
      </c>
      <c r="B1921" s="34">
        <f>+'Key Dates'!$B$8-15</f>
        <v>45586</v>
      </c>
      <c r="C1921" s="44" t="s">
        <v>788</v>
      </c>
      <c r="D1921" s="27" t="s">
        <v>570</v>
      </c>
      <c r="E1921" s="2" t="s">
        <v>18</v>
      </c>
      <c r="F1921" s="2" t="s">
        <v>36</v>
      </c>
    </row>
    <row r="1922" spans="1:6" ht="141.75" x14ac:dyDescent="0.25">
      <c r="A1922" s="34">
        <f>+'Key Dates'!$B$8-15</f>
        <v>45586</v>
      </c>
      <c r="B1922" s="34">
        <f>+'Key Dates'!$B$8-15</f>
        <v>45586</v>
      </c>
      <c r="C1922" s="44" t="s">
        <v>788</v>
      </c>
      <c r="D1922" s="27" t="s">
        <v>570</v>
      </c>
      <c r="E1922" s="2" t="s">
        <v>900</v>
      </c>
      <c r="F1922" s="2" t="s">
        <v>36</v>
      </c>
    </row>
    <row r="1923" spans="1:6" ht="141.75" x14ac:dyDescent="0.25">
      <c r="A1923" s="34">
        <f>+'Key Dates'!$B$8-15</f>
        <v>45586</v>
      </c>
      <c r="B1923" s="34">
        <f>+'Key Dates'!$B$8-15</f>
        <v>45586</v>
      </c>
      <c r="C1923" s="44" t="s">
        <v>788</v>
      </c>
      <c r="D1923" s="27" t="s">
        <v>570</v>
      </c>
      <c r="E1923" s="2" t="s">
        <v>19</v>
      </c>
      <c r="F1923" s="2" t="s">
        <v>36</v>
      </c>
    </row>
    <row r="1924" spans="1:6" ht="141.75" x14ac:dyDescent="0.25">
      <c r="A1924" s="34">
        <f>+'Key Dates'!$B$8-15</f>
        <v>45586</v>
      </c>
      <c r="B1924" s="34">
        <f>+'Key Dates'!$B$8-15</f>
        <v>45586</v>
      </c>
      <c r="C1924" s="44" t="s">
        <v>788</v>
      </c>
      <c r="D1924" s="27" t="s">
        <v>570</v>
      </c>
      <c r="E1924" s="2" t="s">
        <v>20</v>
      </c>
      <c r="F1924" s="2" t="s">
        <v>36</v>
      </c>
    </row>
    <row r="1925" spans="1:6" ht="141.75" x14ac:dyDescent="0.25">
      <c r="A1925" s="34">
        <f>+'Key Dates'!$B$8-15</f>
        <v>45586</v>
      </c>
      <c r="B1925" s="34">
        <f>+'Key Dates'!$B$8-15</f>
        <v>45586</v>
      </c>
      <c r="C1925" s="44" t="s">
        <v>788</v>
      </c>
      <c r="D1925" s="27" t="s">
        <v>570</v>
      </c>
      <c r="E1925" s="2" t="s">
        <v>30</v>
      </c>
      <c r="F1925" s="2" t="s">
        <v>36</v>
      </c>
    </row>
    <row r="1926" spans="1:6" ht="141.75" x14ac:dyDescent="0.25">
      <c r="A1926" s="34">
        <f>+'Key Dates'!$B$8-15</f>
        <v>45586</v>
      </c>
      <c r="B1926" s="34">
        <f>+'Key Dates'!$B$8-15</f>
        <v>45586</v>
      </c>
      <c r="C1926" s="44" t="s">
        <v>788</v>
      </c>
      <c r="D1926" s="27" t="s">
        <v>570</v>
      </c>
      <c r="E1926" s="2" t="s">
        <v>21</v>
      </c>
      <c r="F1926" s="2" t="s">
        <v>36</v>
      </c>
    </row>
    <row r="1927" spans="1:6" ht="78.75" x14ac:dyDescent="0.25">
      <c r="A1927" s="34">
        <f>+'Key Dates'!$B$8-15</f>
        <v>45586</v>
      </c>
      <c r="B1927" s="34">
        <f>+'Key Dates'!$B$8-15</f>
        <v>45586</v>
      </c>
      <c r="C1927" s="44" t="s">
        <v>459</v>
      </c>
      <c r="D1927" s="27" t="s">
        <v>136</v>
      </c>
      <c r="E1927" s="2" t="s">
        <v>17</v>
      </c>
      <c r="F1927" s="2" t="s">
        <v>36</v>
      </c>
    </row>
    <row r="1928" spans="1:6" ht="78.75" x14ac:dyDescent="0.25">
      <c r="A1928" s="34">
        <f>+'Key Dates'!$B$8-15</f>
        <v>45586</v>
      </c>
      <c r="B1928" s="34">
        <f>+'Key Dates'!$B$8-15</f>
        <v>45586</v>
      </c>
      <c r="C1928" s="44" t="s">
        <v>459</v>
      </c>
      <c r="D1928" s="27" t="s">
        <v>136</v>
      </c>
      <c r="E1928" s="2" t="s">
        <v>18</v>
      </c>
      <c r="F1928" s="2" t="s">
        <v>36</v>
      </c>
    </row>
    <row r="1929" spans="1:6" ht="78.75" x14ac:dyDescent="0.25">
      <c r="A1929" s="34">
        <f>+'Key Dates'!$B$8-15</f>
        <v>45586</v>
      </c>
      <c r="B1929" s="34">
        <f>+'Key Dates'!$B$8-15</f>
        <v>45586</v>
      </c>
      <c r="C1929" s="44" t="s">
        <v>459</v>
      </c>
      <c r="D1929" s="27" t="s">
        <v>136</v>
      </c>
      <c r="E1929" s="2" t="s">
        <v>22</v>
      </c>
      <c r="F1929" s="2" t="s">
        <v>36</v>
      </c>
    </row>
    <row r="1930" spans="1:6" ht="78.75" x14ac:dyDescent="0.25">
      <c r="A1930" s="34">
        <f>+'Key Dates'!$B$8-15</f>
        <v>45586</v>
      </c>
      <c r="B1930" s="34">
        <f>+'Key Dates'!$B$8-15</f>
        <v>45586</v>
      </c>
      <c r="C1930" s="44" t="s">
        <v>459</v>
      </c>
      <c r="D1930" s="27" t="s">
        <v>136</v>
      </c>
      <c r="E1930" s="2" t="s">
        <v>23</v>
      </c>
      <c r="F1930" s="2" t="s">
        <v>36</v>
      </c>
    </row>
    <row r="1931" spans="1:6" ht="94.5" x14ac:dyDescent="0.25">
      <c r="A1931" s="34">
        <f>+'Key Dates'!$B$8-14</f>
        <v>45587</v>
      </c>
      <c r="B1931" s="34">
        <f>+'Key Dates'!$B$8-14</f>
        <v>45587</v>
      </c>
      <c r="C1931" s="44" t="s">
        <v>460</v>
      </c>
      <c r="D1931" s="27" t="s">
        <v>137</v>
      </c>
      <c r="E1931" s="2" t="s">
        <v>17</v>
      </c>
      <c r="F1931" s="2" t="s">
        <v>36</v>
      </c>
    </row>
    <row r="1932" spans="1:6" ht="94.5" x14ac:dyDescent="0.25">
      <c r="A1932" s="34">
        <f>+'Key Dates'!$B$8-14</f>
        <v>45587</v>
      </c>
      <c r="B1932" s="34">
        <f>+'Key Dates'!$B$8-14</f>
        <v>45587</v>
      </c>
      <c r="C1932" s="44" t="s">
        <v>460</v>
      </c>
      <c r="D1932" s="27" t="s">
        <v>137</v>
      </c>
      <c r="E1932" s="2" t="s">
        <v>18</v>
      </c>
      <c r="F1932" s="2" t="s">
        <v>36</v>
      </c>
    </row>
    <row r="1933" spans="1:6" ht="94.5" x14ac:dyDescent="0.25">
      <c r="A1933" s="34">
        <f>+'Key Dates'!$B$8-14</f>
        <v>45587</v>
      </c>
      <c r="B1933" s="34">
        <f>+'Key Dates'!$B$8-14</f>
        <v>45587</v>
      </c>
      <c r="C1933" s="44" t="s">
        <v>460</v>
      </c>
      <c r="D1933" s="27" t="s">
        <v>137</v>
      </c>
      <c r="E1933" s="2" t="s">
        <v>19</v>
      </c>
      <c r="F1933" s="2" t="s">
        <v>36</v>
      </c>
    </row>
    <row r="1934" spans="1:6" ht="94.5" x14ac:dyDescent="0.25">
      <c r="A1934" s="34">
        <f>+'Key Dates'!$B$8-14</f>
        <v>45587</v>
      </c>
      <c r="B1934" s="34">
        <f>+'Key Dates'!$B$8-14</f>
        <v>45587</v>
      </c>
      <c r="C1934" s="44" t="s">
        <v>460</v>
      </c>
      <c r="D1934" s="27" t="s">
        <v>137</v>
      </c>
      <c r="E1934" s="2" t="s">
        <v>20</v>
      </c>
      <c r="F1934" s="2" t="s">
        <v>36</v>
      </c>
    </row>
    <row r="1935" spans="1:6" ht="94.5" x14ac:dyDescent="0.25">
      <c r="A1935" s="34">
        <f>+'Key Dates'!$B$8-14</f>
        <v>45587</v>
      </c>
      <c r="B1935" s="34">
        <f>+'Key Dates'!$B$8-14</f>
        <v>45587</v>
      </c>
      <c r="C1935" s="44" t="s">
        <v>460</v>
      </c>
      <c r="D1935" s="27" t="s">
        <v>137</v>
      </c>
      <c r="E1935" s="2" t="s">
        <v>21</v>
      </c>
      <c r="F1935" s="2" t="s">
        <v>36</v>
      </c>
    </row>
    <row r="1936" spans="1:6" ht="94.5" x14ac:dyDescent="0.25">
      <c r="A1936" s="34">
        <f>+'Key Dates'!$B$8-14</f>
        <v>45587</v>
      </c>
      <c r="B1936" s="34">
        <f>+'Key Dates'!$B$8-14</f>
        <v>45587</v>
      </c>
      <c r="C1936" s="44" t="s">
        <v>460</v>
      </c>
      <c r="D1936" s="27" t="s">
        <v>137</v>
      </c>
      <c r="E1936" s="2" t="s">
        <v>22</v>
      </c>
      <c r="F1936" s="2" t="s">
        <v>36</v>
      </c>
    </row>
    <row r="1937" spans="1:6" ht="94.5" x14ac:dyDescent="0.25">
      <c r="A1937" s="34">
        <f>+'Key Dates'!$B$8-14</f>
        <v>45587</v>
      </c>
      <c r="B1937" s="34">
        <f>+'Key Dates'!$B$8-14</f>
        <v>45587</v>
      </c>
      <c r="C1937" s="44" t="s">
        <v>460</v>
      </c>
      <c r="D1937" s="27" t="s">
        <v>137</v>
      </c>
      <c r="E1937" s="2" t="s">
        <v>23</v>
      </c>
      <c r="F1937" s="2" t="s">
        <v>36</v>
      </c>
    </row>
    <row r="1938" spans="1:6" ht="78.75" x14ac:dyDescent="0.25">
      <c r="A1938" s="34">
        <f>+'Key Dates'!$B$8-14</f>
        <v>45587</v>
      </c>
      <c r="B1938" s="34">
        <f>+'Key Dates'!$B$8-14</f>
        <v>45587</v>
      </c>
      <c r="C1938" s="44" t="s">
        <v>461</v>
      </c>
      <c r="D1938" s="27" t="s">
        <v>163</v>
      </c>
      <c r="E1938" s="2" t="s">
        <v>17</v>
      </c>
      <c r="F1938" s="2" t="s">
        <v>36</v>
      </c>
    </row>
    <row r="1939" spans="1:6" ht="78.75" x14ac:dyDescent="0.25">
      <c r="A1939" s="34">
        <f>+'Key Dates'!$B$8-14</f>
        <v>45587</v>
      </c>
      <c r="B1939" s="34">
        <f>+'Key Dates'!$B$8-14</f>
        <v>45587</v>
      </c>
      <c r="C1939" s="44" t="s">
        <v>461</v>
      </c>
      <c r="D1939" s="27" t="s">
        <v>163</v>
      </c>
      <c r="E1939" s="2" t="s">
        <v>18</v>
      </c>
      <c r="F1939" s="2" t="s">
        <v>36</v>
      </c>
    </row>
    <row r="1940" spans="1:6" ht="78.75" x14ac:dyDescent="0.25">
      <c r="A1940" s="34">
        <f>+'Key Dates'!$B$8-14</f>
        <v>45587</v>
      </c>
      <c r="B1940" s="34">
        <f>+'Key Dates'!$B$8-14</f>
        <v>45587</v>
      </c>
      <c r="C1940" s="44" t="s">
        <v>461</v>
      </c>
      <c r="D1940" s="27" t="s">
        <v>163</v>
      </c>
      <c r="E1940" s="2" t="s">
        <v>52</v>
      </c>
      <c r="F1940" s="2" t="s">
        <v>36</v>
      </c>
    </row>
    <row r="1941" spans="1:6" ht="63" x14ac:dyDescent="0.25">
      <c r="A1941" s="34">
        <f>+'Key Dates'!$B$8-14</f>
        <v>45587</v>
      </c>
      <c r="B1941" s="34">
        <f>+'Key Dates'!$B$8-14</f>
        <v>45587</v>
      </c>
      <c r="C1941" s="44" t="s">
        <v>832</v>
      </c>
      <c r="D1941" s="27" t="s">
        <v>58</v>
      </c>
      <c r="E1941" s="2" t="s">
        <v>17</v>
      </c>
      <c r="F1941" s="2" t="s">
        <v>32</v>
      </c>
    </row>
    <row r="1942" spans="1:6" ht="63" x14ac:dyDescent="0.25">
      <c r="A1942" s="34">
        <f>+'Key Dates'!$B$8-14</f>
        <v>45587</v>
      </c>
      <c r="B1942" s="34">
        <f>+'Key Dates'!$B$8-14</f>
        <v>45587</v>
      </c>
      <c r="C1942" s="44" t="s">
        <v>832</v>
      </c>
      <c r="D1942" s="27" t="s">
        <v>58</v>
      </c>
      <c r="E1942" s="2" t="s">
        <v>66</v>
      </c>
      <c r="F1942" s="2" t="s">
        <v>32</v>
      </c>
    </row>
    <row r="1943" spans="1:6" ht="63" x14ac:dyDescent="0.25">
      <c r="A1943" s="34">
        <f>+'Key Dates'!$B$8-14</f>
        <v>45587</v>
      </c>
      <c r="B1943" s="34">
        <f>+'Key Dates'!$B$8-14</f>
        <v>45587</v>
      </c>
      <c r="C1943" s="44" t="s">
        <v>832</v>
      </c>
      <c r="D1943" s="27" t="s">
        <v>58</v>
      </c>
      <c r="E1943" s="2" t="s">
        <v>55</v>
      </c>
      <c r="F1943" s="2" t="s">
        <v>32</v>
      </c>
    </row>
    <row r="1944" spans="1:6" ht="63" x14ac:dyDescent="0.25">
      <c r="A1944" s="34">
        <f>+'Key Dates'!$B$8-14</f>
        <v>45587</v>
      </c>
      <c r="B1944" s="34">
        <f>+'Key Dates'!$B$8-14</f>
        <v>45587</v>
      </c>
      <c r="C1944" s="44" t="s">
        <v>832</v>
      </c>
      <c r="D1944" s="27" t="s">
        <v>58</v>
      </c>
      <c r="E1944" s="2" t="s">
        <v>18</v>
      </c>
      <c r="F1944" s="2" t="s">
        <v>32</v>
      </c>
    </row>
    <row r="1945" spans="1:6" ht="63" x14ac:dyDescent="0.25">
      <c r="A1945" s="34">
        <f>+'Key Dates'!$B$8-14</f>
        <v>45587</v>
      </c>
      <c r="B1945" s="34">
        <f>+'Key Dates'!$B$8-14</f>
        <v>45587</v>
      </c>
      <c r="C1945" s="44" t="s">
        <v>832</v>
      </c>
      <c r="D1945" s="27" t="s">
        <v>58</v>
      </c>
      <c r="E1945" s="2" t="s">
        <v>900</v>
      </c>
      <c r="F1945" s="2" t="s">
        <v>32</v>
      </c>
    </row>
    <row r="1946" spans="1:6" ht="63" x14ac:dyDescent="0.25">
      <c r="A1946" s="34">
        <f>+'Key Dates'!$B$8-14</f>
        <v>45587</v>
      </c>
      <c r="B1946" s="34">
        <f>+'Key Dates'!$B$8-14</f>
        <v>45587</v>
      </c>
      <c r="C1946" s="44" t="s">
        <v>832</v>
      </c>
      <c r="D1946" s="27" t="s">
        <v>58</v>
      </c>
      <c r="E1946" s="2" t="s">
        <v>19</v>
      </c>
      <c r="F1946" s="2" t="s">
        <v>32</v>
      </c>
    </row>
    <row r="1947" spans="1:6" ht="63" x14ac:dyDescent="0.25">
      <c r="A1947" s="34">
        <f>+'Key Dates'!$B$8-14</f>
        <v>45587</v>
      </c>
      <c r="B1947" s="34">
        <f>+'Key Dates'!$B$8-14</f>
        <v>45587</v>
      </c>
      <c r="C1947" s="44" t="s">
        <v>832</v>
      </c>
      <c r="D1947" s="27" t="s">
        <v>58</v>
      </c>
      <c r="E1947" s="2" t="s">
        <v>20</v>
      </c>
      <c r="F1947" s="2" t="s">
        <v>32</v>
      </c>
    </row>
    <row r="1948" spans="1:6" ht="63" x14ac:dyDescent="0.25">
      <c r="A1948" s="34">
        <f>+'Key Dates'!$B$8-14</f>
        <v>45587</v>
      </c>
      <c r="B1948" s="34">
        <f>+'Key Dates'!$B$8-14</f>
        <v>45587</v>
      </c>
      <c r="C1948" s="44" t="s">
        <v>832</v>
      </c>
      <c r="D1948" s="27" t="s">
        <v>58</v>
      </c>
      <c r="E1948" s="2" t="s">
        <v>30</v>
      </c>
      <c r="F1948" s="2" t="s">
        <v>32</v>
      </c>
    </row>
    <row r="1949" spans="1:6" ht="63" x14ac:dyDescent="0.25">
      <c r="A1949" s="34">
        <f>+'Key Dates'!$B$8-14</f>
        <v>45587</v>
      </c>
      <c r="B1949" s="34">
        <f>+'Key Dates'!$B$8-14</f>
        <v>45587</v>
      </c>
      <c r="C1949" s="44" t="s">
        <v>832</v>
      </c>
      <c r="D1949" s="27" t="s">
        <v>58</v>
      </c>
      <c r="E1949" s="2" t="s">
        <v>21</v>
      </c>
      <c r="F1949" s="2" t="s">
        <v>32</v>
      </c>
    </row>
    <row r="1950" spans="1:6" ht="63" x14ac:dyDescent="0.25">
      <c r="A1950" s="34">
        <f>+'Key Dates'!$B$8-14</f>
        <v>45587</v>
      </c>
      <c r="B1950" s="34">
        <f>+'Key Dates'!$B$8-14</f>
        <v>45587</v>
      </c>
      <c r="C1950" s="44" t="s">
        <v>832</v>
      </c>
      <c r="D1950" s="27" t="s">
        <v>58</v>
      </c>
      <c r="E1950" s="2" t="s">
        <v>22</v>
      </c>
      <c r="F1950" s="2" t="s">
        <v>32</v>
      </c>
    </row>
    <row r="1951" spans="1:6" ht="63" x14ac:dyDescent="0.25">
      <c r="A1951" s="34">
        <f>+'Key Dates'!$B$8-14</f>
        <v>45587</v>
      </c>
      <c r="B1951" s="34">
        <f>+'Key Dates'!$B$8-14</f>
        <v>45587</v>
      </c>
      <c r="C1951" s="44" t="s">
        <v>832</v>
      </c>
      <c r="D1951" s="27" t="s">
        <v>58</v>
      </c>
      <c r="E1951" s="2" t="s">
        <v>23</v>
      </c>
      <c r="F1951" s="2" t="s">
        <v>32</v>
      </c>
    </row>
    <row r="1952" spans="1:6" ht="63" x14ac:dyDescent="0.25">
      <c r="A1952" s="34">
        <f>+'Key Dates'!$B$8-14</f>
        <v>45587</v>
      </c>
      <c r="B1952" s="34">
        <f>+'Key Dates'!$B$8-14</f>
        <v>45587</v>
      </c>
      <c r="C1952" s="44" t="s">
        <v>832</v>
      </c>
      <c r="D1952" s="27" t="s">
        <v>58</v>
      </c>
      <c r="E1952" s="2" t="s">
        <v>52</v>
      </c>
      <c r="F1952" s="2" t="s">
        <v>32</v>
      </c>
    </row>
    <row r="1953" spans="1:6" ht="110.25" x14ac:dyDescent="0.25">
      <c r="A1953" s="34">
        <f>+'Key Dates'!$B$8-14</f>
        <v>45587</v>
      </c>
      <c r="B1953" s="34">
        <f>+'Key Dates'!$B$8-14</f>
        <v>45587</v>
      </c>
      <c r="C1953" s="44" t="s">
        <v>462</v>
      </c>
      <c r="D1953" s="27" t="s">
        <v>571</v>
      </c>
      <c r="E1953" s="2" t="s">
        <v>17</v>
      </c>
      <c r="F1953" s="2" t="s">
        <v>36</v>
      </c>
    </row>
    <row r="1954" spans="1:6" ht="110.25" x14ac:dyDescent="0.25">
      <c r="A1954" s="34">
        <f>+'Key Dates'!$B$8-14</f>
        <v>45587</v>
      </c>
      <c r="B1954" s="34">
        <f>+'Key Dates'!$B$8-14</f>
        <v>45587</v>
      </c>
      <c r="C1954" s="44" t="s">
        <v>462</v>
      </c>
      <c r="D1954" s="27" t="s">
        <v>576</v>
      </c>
      <c r="E1954" s="2" t="s">
        <v>18</v>
      </c>
      <c r="F1954" s="2" t="s">
        <v>36</v>
      </c>
    </row>
    <row r="1955" spans="1:6" ht="110.25" x14ac:dyDescent="0.25">
      <c r="A1955" s="34">
        <f>+'Key Dates'!$B$8-14</f>
        <v>45587</v>
      </c>
      <c r="B1955" s="34">
        <f>+'Key Dates'!$B$8-14</f>
        <v>45587</v>
      </c>
      <c r="C1955" s="44" t="s">
        <v>462</v>
      </c>
      <c r="D1955" s="27" t="s">
        <v>576</v>
      </c>
      <c r="E1955" s="2" t="s">
        <v>19</v>
      </c>
      <c r="F1955" s="2" t="s">
        <v>36</v>
      </c>
    </row>
    <row r="1956" spans="1:6" ht="110.25" x14ac:dyDescent="0.25">
      <c r="A1956" s="34">
        <f>+'Key Dates'!$B$8-14</f>
        <v>45587</v>
      </c>
      <c r="B1956" s="34">
        <f>+'Key Dates'!$B$8-14</f>
        <v>45587</v>
      </c>
      <c r="C1956" s="44" t="s">
        <v>462</v>
      </c>
      <c r="D1956" s="27" t="s">
        <v>576</v>
      </c>
      <c r="E1956" s="2" t="s">
        <v>20</v>
      </c>
      <c r="F1956" s="2" t="s">
        <v>36</v>
      </c>
    </row>
    <row r="1957" spans="1:6" ht="110.25" x14ac:dyDescent="0.25">
      <c r="A1957" s="34">
        <f>+'Key Dates'!$B$8-14</f>
        <v>45587</v>
      </c>
      <c r="B1957" s="34">
        <f>+'Key Dates'!$B$8-14</f>
        <v>45587</v>
      </c>
      <c r="C1957" s="44" t="s">
        <v>462</v>
      </c>
      <c r="D1957" s="27" t="s">
        <v>576</v>
      </c>
      <c r="E1957" s="2" t="s">
        <v>21</v>
      </c>
      <c r="F1957" s="2" t="s">
        <v>36</v>
      </c>
    </row>
    <row r="1958" spans="1:6" ht="78.75" x14ac:dyDescent="0.25">
      <c r="A1958" s="34">
        <f>+'Key Dates'!$B$8-14</f>
        <v>45587</v>
      </c>
      <c r="B1958" s="34">
        <f>+'Key Dates'!$B$8-14</f>
        <v>45587</v>
      </c>
      <c r="C1958" s="44" t="s">
        <v>463</v>
      </c>
      <c r="D1958" s="27" t="s">
        <v>138</v>
      </c>
      <c r="E1958" s="2" t="s">
        <v>17</v>
      </c>
      <c r="F1958" s="2" t="s">
        <v>24</v>
      </c>
    </row>
    <row r="1959" spans="1:6" ht="78.75" x14ac:dyDescent="0.25">
      <c r="A1959" s="34">
        <f>+'Key Dates'!$B$8-14</f>
        <v>45587</v>
      </c>
      <c r="B1959" s="34">
        <f>+'Key Dates'!$B$8-14</f>
        <v>45587</v>
      </c>
      <c r="C1959" s="44" t="s">
        <v>463</v>
      </c>
      <c r="D1959" s="27" t="s">
        <v>138</v>
      </c>
      <c r="E1959" s="2" t="s">
        <v>18</v>
      </c>
      <c r="F1959" s="2" t="s">
        <v>24</v>
      </c>
    </row>
    <row r="1960" spans="1:6" ht="94.5" x14ac:dyDescent="0.25">
      <c r="A1960" s="34">
        <f>+'Key Dates'!$B$8-11</f>
        <v>45590</v>
      </c>
      <c r="B1960" s="34">
        <f>+'Key Dates'!$B$8-11</f>
        <v>45590</v>
      </c>
      <c r="C1960" s="44" t="s">
        <v>833</v>
      </c>
      <c r="D1960" s="27" t="s">
        <v>137</v>
      </c>
      <c r="E1960" s="2" t="s">
        <v>17</v>
      </c>
      <c r="F1960" s="2" t="s">
        <v>36</v>
      </c>
    </row>
    <row r="1961" spans="1:6" ht="94.5" x14ac:dyDescent="0.25">
      <c r="A1961" s="34">
        <f>+'Key Dates'!$B$8-11</f>
        <v>45590</v>
      </c>
      <c r="B1961" s="34">
        <f>+'Key Dates'!$B$8-11</f>
        <v>45590</v>
      </c>
      <c r="C1961" s="44" t="s">
        <v>833</v>
      </c>
      <c r="D1961" s="27" t="s">
        <v>137</v>
      </c>
      <c r="E1961" s="2" t="s">
        <v>18</v>
      </c>
      <c r="F1961" s="2" t="s">
        <v>36</v>
      </c>
    </row>
    <row r="1962" spans="1:6" ht="94.5" x14ac:dyDescent="0.25">
      <c r="A1962" s="34">
        <f>+'Key Dates'!$B$8-11</f>
        <v>45590</v>
      </c>
      <c r="B1962" s="34">
        <f>+'Key Dates'!$B$8-11</f>
        <v>45590</v>
      </c>
      <c r="C1962" s="44" t="s">
        <v>833</v>
      </c>
      <c r="D1962" s="27" t="s">
        <v>137</v>
      </c>
      <c r="E1962" s="2" t="s">
        <v>19</v>
      </c>
      <c r="F1962" s="2" t="s">
        <v>36</v>
      </c>
    </row>
    <row r="1963" spans="1:6" ht="94.5" x14ac:dyDescent="0.25">
      <c r="A1963" s="34">
        <f>+'Key Dates'!$B$8-11</f>
        <v>45590</v>
      </c>
      <c r="B1963" s="34">
        <f>+'Key Dates'!$B$8-11</f>
        <v>45590</v>
      </c>
      <c r="C1963" s="44" t="s">
        <v>833</v>
      </c>
      <c r="D1963" s="27" t="s">
        <v>137</v>
      </c>
      <c r="E1963" s="2" t="s">
        <v>20</v>
      </c>
      <c r="F1963" s="2" t="s">
        <v>36</v>
      </c>
    </row>
    <row r="1964" spans="1:6" ht="94.5" x14ac:dyDescent="0.25">
      <c r="A1964" s="34">
        <f>+'Key Dates'!$B$8-11</f>
        <v>45590</v>
      </c>
      <c r="B1964" s="34">
        <f>+'Key Dates'!$B$8-11</f>
        <v>45590</v>
      </c>
      <c r="C1964" s="44" t="s">
        <v>833</v>
      </c>
      <c r="D1964" s="27" t="s">
        <v>137</v>
      </c>
      <c r="E1964" s="2" t="s">
        <v>21</v>
      </c>
      <c r="F1964" s="2" t="s">
        <v>36</v>
      </c>
    </row>
    <row r="1965" spans="1:6" ht="94.5" x14ac:dyDescent="0.25">
      <c r="A1965" s="34">
        <f>+'Key Dates'!$B$8-11</f>
        <v>45590</v>
      </c>
      <c r="B1965" s="34">
        <f>+'Key Dates'!$B$8-11</f>
        <v>45590</v>
      </c>
      <c r="C1965" s="44" t="s">
        <v>833</v>
      </c>
      <c r="D1965" s="27" t="s">
        <v>137</v>
      </c>
      <c r="E1965" s="2" t="s">
        <v>22</v>
      </c>
      <c r="F1965" s="2" t="s">
        <v>36</v>
      </c>
    </row>
    <row r="1966" spans="1:6" ht="94.5" x14ac:dyDescent="0.25">
      <c r="A1966" s="34">
        <f>+'Key Dates'!$B$8-11</f>
        <v>45590</v>
      </c>
      <c r="B1966" s="34">
        <f>+'Key Dates'!$B$8-11</f>
        <v>45590</v>
      </c>
      <c r="C1966" s="44" t="s">
        <v>833</v>
      </c>
      <c r="D1966" s="27" t="s">
        <v>137</v>
      </c>
      <c r="E1966" s="2" t="s">
        <v>23</v>
      </c>
      <c r="F1966" s="2" t="s">
        <v>36</v>
      </c>
    </row>
    <row r="1967" spans="1:6" ht="63" x14ac:dyDescent="0.25">
      <c r="A1967" s="34">
        <f>+'Key Dates'!$B$8-11</f>
        <v>45590</v>
      </c>
      <c r="B1967" s="34">
        <f>+'Key Dates'!$B$8-11</f>
        <v>45590</v>
      </c>
      <c r="C1967" s="44" t="s">
        <v>360</v>
      </c>
      <c r="D1967" s="27" t="s">
        <v>80</v>
      </c>
      <c r="E1967" s="2" t="s">
        <v>17</v>
      </c>
      <c r="F1967" s="2" t="s">
        <v>68</v>
      </c>
    </row>
    <row r="1968" spans="1:6" ht="63" x14ac:dyDescent="0.25">
      <c r="A1968" s="34">
        <f>+'Key Dates'!$B$8-11</f>
        <v>45590</v>
      </c>
      <c r="B1968" s="34">
        <f>+'Key Dates'!$B$8-11</f>
        <v>45590</v>
      </c>
      <c r="C1968" s="44" t="s">
        <v>360</v>
      </c>
      <c r="D1968" s="27" t="s">
        <v>80</v>
      </c>
      <c r="E1968" s="2" t="s">
        <v>18</v>
      </c>
      <c r="F1968" s="2" t="s">
        <v>68</v>
      </c>
    </row>
    <row r="1969" spans="1:6" ht="63" x14ac:dyDescent="0.25">
      <c r="A1969" s="34">
        <f>+'Key Dates'!$B$8-11</f>
        <v>45590</v>
      </c>
      <c r="B1969" s="34">
        <f>+'Key Dates'!$B$8-11</f>
        <v>45590</v>
      </c>
      <c r="C1969" s="44" t="s">
        <v>360</v>
      </c>
      <c r="D1969" s="27" t="s">
        <v>80</v>
      </c>
      <c r="E1969" s="2" t="s">
        <v>19</v>
      </c>
      <c r="F1969" s="2" t="s">
        <v>68</v>
      </c>
    </row>
    <row r="1970" spans="1:6" ht="63" x14ac:dyDescent="0.25">
      <c r="A1970" s="34">
        <f>+'Key Dates'!$B$8-11</f>
        <v>45590</v>
      </c>
      <c r="B1970" s="34">
        <f>+'Key Dates'!$B$8-11</f>
        <v>45590</v>
      </c>
      <c r="C1970" s="44" t="s">
        <v>360</v>
      </c>
      <c r="D1970" s="27" t="s">
        <v>80</v>
      </c>
      <c r="E1970" s="2" t="s">
        <v>20</v>
      </c>
      <c r="F1970" s="2" t="s">
        <v>68</v>
      </c>
    </row>
    <row r="1971" spans="1:6" ht="63" x14ac:dyDescent="0.25">
      <c r="A1971" s="34">
        <f>+'Key Dates'!$B$8-11</f>
        <v>45590</v>
      </c>
      <c r="B1971" s="34">
        <f>+'Key Dates'!$B$8-11</f>
        <v>45590</v>
      </c>
      <c r="C1971" s="44" t="s">
        <v>360</v>
      </c>
      <c r="D1971" s="27" t="s">
        <v>80</v>
      </c>
      <c r="E1971" s="2" t="s">
        <v>30</v>
      </c>
      <c r="F1971" s="2" t="s">
        <v>68</v>
      </c>
    </row>
    <row r="1972" spans="1:6" ht="63" x14ac:dyDescent="0.25">
      <c r="A1972" s="34">
        <f>+'Key Dates'!$B$8-11</f>
        <v>45590</v>
      </c>
      <c r="B1972" s="34">
        <f>+'Key Dates'!$B$8-11</f>
        <v>45590</v>
      </c>
      <c r="C1972" s="44" t="s">
        <v>360</v>
      </c>
      <c r="D1972" s="27" t="s">
        <v>80</v>
      </c>
      <c r="E1972" s="2" t="s">
        <v>21</v>
      </c>
      <c r="F1972" s="2" t="s">
        <v>68</v>
      </c>
    </row>
    <row r="1973" spans="1:6" ht="31.5" x14ac:dyDescent="0.25">
      <c r="A1973" s="34">
        <f>+'Key Dates'!$B$8-11</f>
        <v>45590</v>
      </c>
      <c r="B1973" s="34">
        <f>+'Key Dates'!$B$8-11</f>
        <v>45590</v>
      </c>
      <c r="C1973" s="44" t="s">
        <v>464</v>
      </c>
      <c r="D1973" s="27" t="s">
        <v>139</v>
      </c>
      <c r="E1973" s="2" t="s">
        <v>17</v>
      </c>
      <c r="F1973" s="2" t="s">
        <v>26</v>
      </c>
    </row>
    <row r="1974" spans="1:6" ht="31.5" x14ac:dyDescent="0.25">
      <c r="A1974" s="34">
        <f>+'Key Dates'!$B$8-11</f>
        <v>45590</v>
      </c>
      <c r="B1974" s="34">
        <f>+'Key Dates'!$B$8-11</f>
        <v>45590</v>
      </c>
      <c r="C1974" s="44" t="s">
        <v>464</v>
      </c>
      <c r="D1974" s="27" t="s">
        <v>139</v>
      </c>
      <c r="E1974" s="2" t="s">
        <v>27</v>
      </c>
      <c r="F1974" s="2" t="s">
        <v>26</v>
      </c>
    </row>
    <row r="1975" spans="1:6" ht="31.5" x14ac:dyDescent="0.25">
      <c r="A1975" s="34">
        <f>+'Key Dates'!$B$8-11</f>
        <v>45590</v>
      </c>
      <c r="B1975" s="34">
        <f>+'Key Dates'!$B$8-11</f>
        <v>45590</v>
      </c>
      <c r="C1975" s="44" t="s">
        <v>464</v>
      </c>
      <c r="D1975" s="27" t="s">
        <v>139</v>
      </c>
      <c r="E1975" s="2" t="s">
        <v>55</v>
      </c>
      <c r="F1975" s="2" t="s">
        <v>26</v>
      </c>
    </row>
    <row r="1976" spans="1:6" ht="31.5" x14ac:dyDescent="0.25">
      <c r="A1976" s="34">
        <f>+'Key Dates'!$B$8-11</f>
        <v>45590</v>
      </c>
      <c r="B1976" s="34">
        <f>+'Key Dates'!$B$8-11</f>
        <v>45590</v>
      </c>
      <c r="C1976" s="44" t="s">
        <v>464</v>
      </c>
      <c r="D1976" s="27" t="s">
        <v>139</v>
      </c>
      <c r="E1976" s="2" t="s">
        <v>18</v>
      </c>
      <c r="F1976" s="2" t="s">
        <v>26</v>
      </c>
    </row>
    <row r="1977" spans="1:6" ht="51" x14ac:dyDescent="0.25">
      <c r="A1977" s="34">
        <f>+'Key Dates'!$B$8-11</f>
        <v>45590</v>
      </c>
      <c r="B1977" s="34">
        <f>+'Key Dates'!$B$8-11</f>
        <v>45590</v>
      </c>
      <c r="C1977" s="44" t="s">
        <v>464</v>
      </c>
      <c r="D1977" s="27" t="s">
        <v>139</v>
      </c>
      <c r="E1977" s="2" t="s">
        <v>900</v>
      </c>
      <c r="F1977" s="2" t="s">
        <v>26</v>
      </c>
    </row>
    <row r="1978" spans="1:6" ht="31.5" x14ac:dyDescent="0.25">
      <c r="A1978" s="34">
        <f>+'Key Dates'!$B$8-11</f>
        <v>45590</v>
      </c>
      <c r="B1978" s="34">
        <f>+'Key Dates'!$B$8-11</f>
        <v>45590</v>
      </c>
      <c r="C1978" s="44" t="s">
        <v>464</v>
      </c>
      <c r="D1978" s="27" t="s">
        <v>139</v>
      </c>
      <c r="E1978" s="2" t="s">
        <v>19</v>
      </c>
      <c r="F1978" s="2" t="s">
        <v>26</v>
      </c>
    </row>
    <row r="1979" spans="1:6" ht="38.25" x14ac:dyDescent="0.25">
      <c r="A1979" s="34">
        <f>+'Key Dates'!$B$8-11</f>
        <v>45590</v>
      </c>
      <c r="B1979" s="34">
        <f>+'Key Dates'!$B$8-11</f>
        <v>45590</v>
      </c>
      <c r="C1979" s="44" t="s">
        <v>464</v>
      </c>
      <c r="D1979" s="27" t="s">
        <v>139</v>
      </c>
      <c r="E1979" s="2" t="s">
        <v>20</v>
      </c>
      <c r="F1979" s="2" t="s">
        <v>26</v>
      </c>
    </row>
    <row r="1980" spans="1:6" ht="38.25" x14ac:dyDescent="0.25">
      <c r="A1980" s="34">
        <f>+'Key Dates'!$B$8-11</f>
        <v>45590</v>
      </c>
      <c r="B1980" s="34">
        <f>+'Key Dates'!$B$8-11</f>
        <v>45590</v>
      </c>
      <c r="C1980" s="44" t="s">
        <v>464</v>
      </c>
      <c r="D1980" s="27" t="s">
        <v>139</v>
      </c>
      <c r="E1980" s="2" t="s">
        <v>21</v>
      </c>
      <c r="F1980" s="2" t="s">
        <v>26</v>
      </c>
    </row>
    <row r="1981" spans="1:6" ht="51" x14ac:dyDescent="0.25">
      <c r="A1981" s="34">
        <f>+'Key Dates'!$B$8-11</f>
        <v>45590</v>
      </c>
      <c r="B1981" s="34">
        <f>+'Key Dates'!$B$8-11</f>
        <v>45590</v>
      </c>
      <c r="C1981" s="44" t="s">
        <v>464</v>
      </c>
      <c r="D1981" s="27" t="s">
        <v>139</v>
      </c>
      <c r="E1981" s="2" t="s">
        <v>22</v>
      </c>
      <c r="F1981" s="2" t="s">
        <v>26</v>
      </c>
    </row>
    <row r="1982" spans="1:6" ht="51" x14ac:dyDescent="0.25">
      <c r="A1982" s="34">
        <f>+'Key Dates'!$B$8-11</f>
        <v>45590</v>
      </c>
      <c r="B1982" s="34">
        <f>+'Key Dates'!$B$8-11</f>
        <v>45590</v>
      </c>
      <c r="C1982" s="44" t="s">
        <v>464</v>
      </c>
      <c r="D1982" s="27" t="s">
        <v>139</v>
      </c>
      <c r="E1982" s="2" t="s">
        <v>23</v>
      </c>
      <c r="F1982" s="2" t="s">
        <v>26</v>
      </c>
    </row>
    <row r="1983" spans="1:6" ht="31.5" x14ac:dyDescent="0.25">
      <c r="A1983" s="34">
        <f>+'Key Dates'!$B$8-11</f>
        <v>45590</v>
      </c>
      <c r="B1983" s="34">
        <f>+'Key Dates'!$B$8-11</f>
        <v>45590</v>
      </c>
      <c r="C1983" s="44" t="s">
        <v>464</v>
      </c>
      <c r="D1983" s="27" t="s">
        <v>139</v>
      </c>
      <c r="E1983" s="2" t="s">
        <v>52</v>
      </c>
      <c r="F1983" s="2" t="s">
        <v>26</v>
      </c>
    </row>
    <row r="1984" spans="1:6" ht="78.75" x14ac:dyDescent="0.25">
      <c r="A1984" s="34">
        <f>+'Key Dates'!$B$8-10</f>
        <v>45591</v>
      </c>
      <c r="B1984" s="34">
        <f>+'Key Dates'!$B$8-10</f>
        <v>45591</v>
      </c>
      <c r="C1984" s="44" t="s">
        <v>468</v>
      </c>
      <c r="D1984" s="27" t="s">
        <v>469</v>
      </c>
      <c r="E1984" s="2" t="s">
        <v>17</v>
      </c>
      <c r="F1984" s="2" t="s">
        <v>208</v>
      </c>
    </row>
    <row r="1985" spans="1:6" ht="78.75" x14ac:dyDescent="0.25">
      <c r="A1985" s="34">
        <f>+'Key Dates'!$B$8-10</f>
        <v>45591</v>
      </c>
      <c r="B1985" s="34">
        <f>+'Key Dates'!$B$8-10</f>
        <v>45591</v>
      </c>
      <c r="C1985" s="44" t="s">
        <v>468</v>
      </c>
      <c r="D1985" s="27" t="s">
        <v>469</v>
      </c>
      <c r="E1985" s="2" t="s">
        <v>55</v>
      </c>
      <c r="F1985" s="2" t="s">
        <v>208</v>
      </c>
    </row>
    <row r="1986" spans="1:6" ht="78.75" x14ac:dyDescent="0.25">
      <c r="A1986" s="34">
        <f>+'Key Dates'!$B$8-10</f>
        <v>45591</v>
      </c>
      <c r="B1986" s="34">
        <f>+'Key Dates'!$B$8-10</f>
        <v>45591</v>
      </c>
      <c r="C1986" s="44" t="s">
        <v>468</v>
      </c>
      <c r="D1986" s="27" t="s">
        <v>469</v>
      </c>
      <c r="E1986" s="2" t="s">
        <v>66</v>
      </c>
      <c r="F1986" s="2" t="s">
        <v>208</v>
      </c>
    </row>
    <row r="1987" spans="1:6" ht="78.75" x14ac:dyDescent="0.25">
      <c r="A1987" s="34">
        <f>+'Key Dates'!$B$8-10</f>
        <v>45591</v>
      </c>
      <c r="B1987" s="34">
        <f>+'Key Dates'!$B$8-10</f>
        <v>45591</v>
      </c>
      <c r="C1987" s="44" t="s">
        <v>468</v>
      </c>
      <c r="D1987" s="27" t="s">
        <v>469</v>
      </c>
      <c r="E1987" s="2" t="s">
        <v>18</v>
      </c>
      <c r="F1987" s="2" t="s">
        <v>208</v>
      </c>
    </row>
    <row r="1988" spans="1:6" ht="78.75" x14ac:dyDescent="0.25">
      <c r="A1988" s="34">
        <f>+'Key Dates'!$B$8-10</f>
        <v>45591</v>
      </c>
      <c r="B1988" s="34">
        <f>+'Key Dates'!$B$8-10</f>
        <v>45591</v>
      </c>
      <c r="C1988" s="44" t="s">
        <v>468</v>
      </c>
      <c r="D1988" s="27" t="s">
        <v>469</v>
      </c>
      <c r="E1988" s="2" t="s">
        <v>900</v>
      </c>
      <c r="F1988" s="2" t="s">
        <v>208</v>
      </c>
    </row>
    <row r="1989" spans="1:6" ht="78.75" x14ac:dyDescent="0.25">
      <c r="A1989" s="34">
        <f>+'Key Dates'!$B$8-10</f>
        <v>45591</v>
      </c>
      <c r="B1989" s="34">
        <f>+'Key Dates'!$B$8-10</f>
        <v>45591</v>
      </c>
      <c r="C1989" s="44" t="s">
        <v>468</v>
      </c>
      <c r="D1989" s="27" t="s">
        <v>469</v>
      </c>
      <c r="E1989" s="2" t="s">
        <v>19</v>
      </c>
      <c r="F1989" s="2" t="s">
        <v>208</v>
      </c>
    </row>
    <row r="1990" spans="1:6" ht="78.75" x14ac:dyDescent="0.25">
      <c r="A1990" s="34">
        <f>+'Key Dates'!$B$8-10</f>
        <v>45591</v>
      </c>
      <c r="B1990" s="34">
        <f>+'Key Dates'!$B$8-10</f>
        <v>45591</v>
      </c>
      <c r="C1990" s="44" t="s">
        <v>468</v>
      </c>
      <c r="D1990" s="27" t="s">
        <v>469</v>
      </c>
      <c r="E1990" s="2" t="s">
        <v>20</v>
      </c>
      <c r="F1990" s="2" t="s">
        <v>208</v>
      </c>
    </row>
    <row r="1991" spans="1:6" ht="78.75" x14ac:dyDescent="0.25">
      <c r="A1991" s="34">
        <f>+'Key Dates'!$B$8-10</f>
        <v>45591</v>
      </c>
      <c r="B1991" s="34">
        <f>+'Key Dates'!$B$8-10</f>
        <v>45591</v>
      </c>
      <c r="C1991" s="44" t="s">
        <v>468</v>
      </c>
      <c r="D1991" s="27" t="s">
        <v>469</v>
      </c>
      <c r="E1991" s="2" t="s">
        <v>30</v>
      </c>
      <c r="F1991" s="2" t="s">
        <v>208</v>
      </c>
    </row>
    <row r="1992" spans="1:6" ht="78.75" x14ac:dyDescent="0.25">
      <c r="A1992" s="34">
        <f>+'Key Dates'!$B$8-10</f>
        <v>45591</v>
      </c>
      <c r="B1992" s="34">
        <f>+'Key Dates'!$B$8-10</f>
        <v>45591</v>
      </c>
      <c r="C1992" s="44" t="s">
        <v>468</v>
      </c>
      <c r="D1992" s="27" t="s">
        <v>469</v>
      </c>
      <c r="E1992" s="2" t="s">
        <v>21</v>
      </c>
      <c r="F1992" s="2" t="s">
        <v>208</v>
      </c>
    </row>
    <row r="1993" spans="1:6" ht="78.75" x14ac:dyDescent="0.25">
      <c r="A1993" s="34">
        <f>+'Key Dates'!$B$8-10</f>
        <v>45591</v>
      </c>
      <c r="B1993" s="34">
        <f>+'Key Dates'!$B$8-10</f>
        <v>45591</v>
      </c>
      <c r="C1993" s="44" t="s">
        <v>468</v>
      </c>
      <c r="D1993" s="27" t="s">
        <v>469</v>
      </c>
      <c r="E1993" s="2" t="s">
        <v>22</v>
      </c>
      <c r="F1993" s="2" t="s">
        <v>208</v>
      </c>
    </row>
    <row r="1994" spans="1:6" ht="78.75" x14ac:dyDescent="0.25">
      <c r="A1994" s="34">
        <f>+'Key Dates'!$B$8-10</f>
        <v>45591</v>
      </c>
      <c r="B1994" s="34">
        <f>+'Key Dates'!$B$8-10</f>
        <v>45591</v>
      </c>
      <c r="C1994" s="44" t="s">
        <v>468</v>
      </c>
      <c r="D1994" s="27" t="s">
        <v>469</v>
      </c>
      <c r="E1994" s="2" t="s">
        <v>23</v>
      </c>
      <c r="F1994" s="2" t="s">
        <v>208</v>
      </c>
    </row>
    <row r="1995" spans="1:6" ht="78.75" x14ac:dyDescent="0.25">
      <c r="A1995" s="34">
        <f>+'Key Dates'!$B$8-10</f>
        <v>45591</v>
      </c>
      <c r="B1995" s="34">
        <f>+'Key Dates'!$B$8-10</f>
        <v>45591</v>
      </c>
      <c r="C1995" s="44" t="s">
        <v>468</v>
      </c>
      <c r="D1995" s="27" t="s">
        <v>469</v>
      </c>
      <c r="E1995" s="2" t="s">
        <v>52</v>
      </c>
      <c r="F1995" s="2" t="s">
        <v>208</v>
      </c>
    </row>
    <row r="1996" spans="1:6" ht="94.5" x14ac:dyDescent="0.25">
      <c r="A1996" s="34">
        <f>+'Key Dates'!$B$8-7</f>
        <v>45594</v>
      </c>
      <c r="B1996" s="34">
        <f>+'Key Dates'!$B$8-7</f>
        <v>45594</v>
      </c>
      <c r="C1996" s="44" t="s">
        <v>465</v>
      </c>
      <c r="D1996" s="27" t="s">
        <v>137</v>
      </c>
      <c r="E1996" s="2" t="s">
        <v>17</v>
      </c>
      <c r="F1996" s="2" t="s">
        <v>36</v>
      </c>
    </row>
    <row r="1997" spans="1:6" ht="94.5" x14ac:dyDescent="0.25">
      <c r="A1997" s="34">
        <f>+'Key Dates'!$B$8-7</f>
        <v>45594</v>
      </c>
      <c r="B1997" s="34">
        <f>+'Key Dates'!$B$8-7</f>
        <v>45594</v>
      </c>
      <c r="C1997" s="44" t="s">
        <v>465</v>
      </c>
      <c r="D1997" s="27" t="s">
        <v>137</v>
      </c>
      <c r="E1997" s="2" t="s">
        <v>18</v>
      </c>
      <c r="F1997" s="2" t="s">
        <v>36</v>
      </c>
    </row>
    <row r="1998" spans="1:6" ht="94.5" x14ac:dyDescent="0.25">
      <c r="A1998" s="34">
        <f>+'Key Dates'!$B$8-7</f>
        <v>45594</v>
      </c>
      <c r="B1998" s="34">
        <f>+'Key Dates'!$B$8-7</f>
        <v>45594</v>
      </c>
      <c r="C1998" s="44" t="s">
        <v>465</v>
      </c>
      <c r="D1998" s="27" t="s">
        <v>137</v>
      </c>
      <c r="E1998" s="2" t="s">
        <v>19</v>
      </c>
      <c r="F1998" s="2" t="s">
        <v>36</v>
      </c>
    </row>
    <row r="1999" spans="1:6" ht="94.5" x14ac:dyDescent="0.25">
      <c r="A1999" s="34">
        <f>+'Key Dates'!$B$8-7</f>
        <v>45594</v>
      </c>
      <c r="B1999" s="34">
        <f>+'Key Dates'!$B$8-7</f>
        <v>45594</v>
      </c>
      <c r="C1999" s="44" t="s">
        <v>465</v>
      </c>
      <c r="D1999" s="27" t="s">
        <v>137</v>
      </c>
      <c r="E1999" s="2" t="s">
        <v>20</v>
      </c>
      <c r="F1999" s="2" t="s">
        <v>36</v>
      </c>
    </row>
    <row r="2000" spans="1:6" ht="94.5" x14ac:dyDescent="0.25">
      <c r="A2000" s="34">
        <f>+'Key Dates'!$B$8-7</f>
        <v>45594</v>
      </c>
      <c r="B2000" s="34">
        <f>+'Key Dates'!$B$8-7</f>
        <v>45594</v>
      </c>
      <c r="C2000" s="44" t="s">
        <v>465</v>
      </c>
      <c r="D2000" s="27" t="s">
        <v>137</v>
      </c>
      <c r="E2000" s="2" t="s">
        <v>21</v>
      </c>
      <c r="F2000" s="2" t="s">
        <v>36</v>
      </c>
    </row>
    <row r="2001" spans="1:6" ht="94.5" x14ac:dyDescent="0.25">
      <c r="A2001" s="34">
        <f>+'Key Dates'!$B$8-7</f>
        <v>45594</v>
      </c>
      <c r="B2001" s="34">
        <f>+'Key Dates'!$B$8-7</f>
        <v>45594</v>
      </c>
      <c r="C2001" s="44" t="s">
        <v>465</v>
      </c>
      <c r="D2001" s="27" t="s">
        <v>137</v>
      </c>
      <c r="E2001" s="2" t="s">
        <v>22</v>
      </c>
      <c r="F2001" s="2" t="s">
        <v>36</v>
      </c>
    </row>
    <row r="2002" spans="1:6" ht="94.5" x14ac:dyDescent="0.25">
      <c r="A2002" s="34">
        <f>+'Key Dates'!$B$8-7</f>
        <v>45594</v>
      </c>
      <c r="B2002" s="34">
        <f>+'Key Dates'!$B$8-7</f>
        <v>45594</v>
      </c>
      <c r="C2002" s="44" t="s">
        <v>465</v>
      </c>
      <c r="D2002" s="27" t="s">
        <v>137</v>
      </c>
      <c r="E2002" s="2" t="s">
        <v>23</v>
      </c>
      <c r="F2002" s="2" t="s">
        <v>36</v>
      </c>
    </row>
    <row r="2003" spans="1:6" ht="31.5" x14ac:dyDescent="0.25">
      <c r="A2003" s="34">
        <f>+'Key Dates'!$B$8-7</f>
        <v>45594</v>
      </c>
      <c r="B2003" s="34">
        <f>+'Key Dates'!$B$8-7</f>
        <v>45594</v>
      </c>
      <c r="C2003" s="44" t="s">
        <v>466</v>
      </c>
      <c r="D2003" s="27" t="s">
        <v>70</v>
      </c>
      <c r="E2003" s="2" t="s">
        <v>17</v>
      </c>
      <c r="F2003" s="2" t="s">
        <v>210</v>
      </c>
    </row>
    <row r="2004" spans="1:6" ht="31.5" x14ac:dyDescent="0.25">
      <c r="A2004" s="34">
        <f>+'Key Dates'!$B$8-7</f>
        <v>45594</v>
      </c>
      <c r="B2004" s="34">
        <f>+'Key Dates'!$B$8-7</f>
        <v>45594</v>
      </c>
      <c r="C2004" s="44" t="s">
        <v>466</v>
      </c>
      <c r="D2004" s="27" t="s">
        <v>70</v>
      </c>
      <c r="E2004" s="2" t="s">
        <v>18</v>
      </c>
      <c r="F2004" s="2" t="s">
        <v>210</v>
      </c>
    </row>
    <row r="2005" spans="1:6" ht="31.5" x14ac:dyDescent="0.25">
      <c r="A2005" s="34">
        <f>+'Key Dates'!$B$8-7</f>
        <v>45594</v>
      </c>
      <c r="B2005" s="34">
        <f>+'Key Dates'!$B$8-7</f>
        <v>45594</v>
      </c>
      <c r="C2005" s="44" t="s">
        <v>466</v>
      </c>
      <c r="D2005" s="27" t="s">
        <v>70</v>
      </c>
      <c r="E2005" s="2" t="s">
        <v>19</v>
      </c>
      <c r="F2005" s="2" t="s">
        <v>210</v>
      </c>
    </row>
    <row r="2006" spans="1:6" ht="38.25" x14ac:dyDescent="0.25">
      <c r="A2006" s="34">
        <f>+'Key Dates'!$B$8-7</f>
        <v>45594</v>
      </c>
      <c r="B2006" s="34">
        <f>+'Key Dates'!$B$8-7</f>
        <v>45594</v>
      </c>
      <c r="C2006" s="44" t="s">
        <v>466</v>
      </c>
      <c r="D2006" s="27" t="s">
        <v>70</v>
      </c>
      <c r="E2006" s="2" t="s">
        <v>20</v>
      </c>
      <c r="F2006" s="2" t="s">
        <v>210</v>
      </c>
    </row>
    <row r="2007" spans="1:6" ht="38.25" x14ac:dyDescent="0.25">
      <c r="A2007" s="34">
        <f>+'Key Dates'!$B$8-7</f>
        <v>45594</v>
      </c>
      <c r="B2007" s="34">
        <f>+'Key Dates'!$B$8-7</f>
        <v>45594</v>
      </c>
      <c r="C2007" s="44" t="s">
        <v>466</v>
      </c>
      <c r="D2007" s="27" t="s">
        <v>70</v>
      </c>
      <c r="E2007" s="2" t="s">
        <v>30</v>
      </c>
      <c r="F2007" s="2" t="s">
        <v>210</v>
      </c>
    </row>
    <row r="2008" spans="1:6" ht="38.25" x14ac:dyDescent="0.25">
      <c r="A2008" s="34">
        <f>+'Key Dates'!$B$8-7</f>
        <v>45594</v>
      </c>
      <c r="B2008" s="34">
        <f>+'Key Dates'!$B$8-7</f>
        <v>45594</v>
      </c>
      <c r="C2008" s="44" t="s">
        <v>466</v>
      </c>
      <c r="D2008" s="27" t="s">
        <v>70</v>
      </c>
      <c r="E2008" s="2" t="s">
        <v>21</v>
      </c>
      <c r="F2008" s="2" t="s">
        <v>210</v>
      </c>
    </row>
    <row r="2009" spans="1:6" ht="110.25" x14ac:dyDescent="0.25">
      <c r="A2009" s="34">
        <f>+'Key Dates'!$B$8-7</f>
        <v>45594</v>
      </c>
      <c r="B2009" s="34">
        <f>+'Key Dates'!$B$8-7</f>
        <v>45594</v>
      </c>
      <c r="C2009" s="44" t="s">
        <v>467</v>
      </c>
      <c r="D2009" s="27" t="s">
        <v>164</v>
      </c>
      <c r="E2009" s="2" t="s">
        <v>17</v>
      </c>
      <c r="F2009" s="2" t="s">
        <v>26</v>
      </c>
    </row>
    <row r="2010" spans="1:6" ht="110.25" x14ac:dyDescent="0.25">
      <c r="A2010" s="34">
        <f>+'Key Dates'!$B$8-7</f>
        <v>45594</v>
      </c>
      <c r="B2010" s="34">
        <f>+'Key Dates'!$B$8-7</f>
        <v>45594</v>
      </c>
      <c r="C2010" s="44" t="s">
        <v>467</v>
      </c>
      <c r="D2010" s="27" t="s">
        <v>164</v>
      </c>
      <c r="E2010" s="2" t="s">
        <v>27</v>
      </c>
      <c r="F2010" s="2" t="s">
        <v>26</v>
      </c>
    </row>
    <row r="2011" spans="1:6" ht="110.25" x14ac:dyDescent="0.25">
      <c r="A2011" s="34">
        <f>+'Key Dates'!$B$8-7</f>
        <v>45594</v>
      </c>
      <c r="B2011" s="34">
        <f>+'Key Dates'!$B$8-7</f>
        <v>45594</v>
      </c>
      <c r="C2011" s="44" t="s">
        <v>467</v>
      </c>
      <c r="D2011" s="27" t="s">
        <v>164</v>
      </c>
      <c r="E2011" s="2" t="s">
        <v>66</v>
      </c>
      <c r="F2011" s="2" t="s">
        <v>26</v>
      </c>
    </row>
    <row r="2012" spans="1:6" ht="110.25" x14ac:dyDescent="0.25">
      <c r="A2012" s="34">
        <f>+'Key Dates'!$B$8-7</f>
        <v>45594</v>
      </c>
      <c r="B2012" s="34">
        <f>+'Key Dates'!$B$8-7</f>
        <v>45594</v>
      </c>
      <c r="C2012" s="44" t="s">
        <v>467</v>
      </c>
      <c r="D2012" s="27" t="s">
        <v>164</v>
      </c>
      <c r="E2012" s="2" t="s">
        <v>55</v>
      </c>
      <c r="F2012" s="2" t="s">
        <v>26</v>
      </c>
    </row>
    <row r="2013" spans="1:6" ht="110.25" x14ac:dyDescent="0.25">
      <c r="A2013" s="34">
        <f>+'Key Dates'!$B$8-7</f>
        <v>45594</v>
      </c>
      <c r="B2013" s="34">
        <f>+'Key Dates'!$B$8-7</f>
        <v>45594</v>
      </c>
      <c r="C2013" s="44" t="s">
        <v>467</v>
      </c>
      <c r="D2013" s="27" t="s">
        <v>164</v>
      </c>
      <c r="E2013" s="2" t="s">
        <v>18</v>
      </c>
      <c r="F2013" s="2" t="s">
        <v>26</v>
      </c>
    </row>
    <row r="2014" spans="1:6" ht="78.75" x14ac:dyDescent="0.25">
      <c r="A2014" s="34">
        <f>+'Key Dates'!$B$8-7</f>
        <v>45594</v>
      </c>
      <c r="B2014" s="34">
        <f>+'Key Dates'!$B$8-7</f>
        <v>45594</v>
      </c>
      <c r="C2014" s="44" t="s">
        <v>470</v>
      </c>
      <c r="D2014" s="27" t="s">
        <v>469</v>
      </c>
      <c r="E2014" s="2" t="s">
        <v>17</v>
      </c>
      <c r="F2014" s="2" t="s">
        <v>208</v>
      </c>
    </row>
    <row r="2015" spans="1:6" ht="78.75" x14ac:dyDescent="0.25">
      <c r="A2015" s="34">
        <f>+'Key Dates'!$B$8-7</f>
        <v>45594</v>
      </c>
      <c r="B2015" s="34">
        <f>+'Key Dates'!$B$8-7</f>
        <v>45594</v>
      </c>
      <c r="C2015" s="44" t="s">
        <v>470</v>
      </c>
      <c r="D2015" s="27" t="s">
        <v>469</v>
      </c>
      <c r="E2015" s="2" t="s">
        <v>66</v>
      </c>
      <c r="F2015" s="2" t="s">
        <v>208</v>
      </c>
    </row>
    <row r="2016" spans="1:6" ht="78.75" x14ac:dyDescent="0.25">
      <c r="A2016" s="34">
        <f>+'Key Dates'!$B$8-7</f>
        <v>45594</v>
      </c>
      <c r="B2016" s="34">
        <f>+'Key Dates'!$B$8-7</f>
        <v>45594</v>
      </c>
      <c r="C2016" s="44" t="s">
        <v>470</v>
      </c>
      <c r="D2016" s="27" t="s">
        <v>469</v>
      </c>
      <c r="E2016" s="2" t="s">
        <v>55</v>
      </c>
      <c r="F2016" s="2" t="s">
        <v>208</v>
      </c>
    </row>
    <row r="2017" spans="1:6" ht="78.75" x14ac:dyDescent="0.25">
      <c r="A2017" s="34">
        <f>+'Key Dates'!$B$8-7</f>
        <v>45594</v>
      </c>
      <c r="B2017" s="34">
        <f>+'Key Dates'!$B$8-7</f>
        <v>45594</v>
      </c>
      <c r="C2017" s="44" t="s">
        <v>470</v>
      </c>
      <c r="D2017" s="27" t="s">
        <v>469</v>
      </c>
      <c r="E2017" s="2" t="s">
        <v>18</v>
      </c>
      <c r="F2017" s="2" t="s">
        <v>208</v>
      </c>
    </row>
    <row r="2018" spans="1:6" ht="78.75" x14ac:dyDescent="0.25">
      <c r="A2018" s="34">
        <f>+'Key Dates'!$B$8-7</f>
        <v>45594</v>
      </c>
      <c r="B2018" s="34">
        <f>+'Key Dates'!$B$8-7</f>
        <v>45594</v>
      </c>
      <c r="C2018" s="44" t="s">
        <v>470</v>
      </c>
      <c r="D2018" s="27" t="s">
        <v>469</v>
      </c>
      <c r="E2018" s="2" t="s">
        <v>900</v>
      </c>
      <c r="F2018" s="2" t="s">
        <v>208</v>
      </c>
    </row>
    <row r="2019" spans="1:6" ht="78.75" x14ac:dyDescent="0.25">
      <c r="A2019" s="34">
        <f>+'Key Dates'!$B$8-7</f>
        <v>45594</v>
      </c>
      <c r="B2019" s="34">
        <f>+'Key Dates'!$B$8-7</f>
        <v>45594</v>
      </c>
      <c r="C2019" s="44" t="s">
        <v>470</v>
      </c>
      <c r="D2019" s="27" t="s">
        <v>469</v>
      </c>
      <c r="E2019" s="2" t="s">
        <v>19</v>
      </c>
      <c r="F2019" s="2" t="s">
        <v>208</v>
      </c>
    </row>
    <row r="2020" spans="1:6" ht="78.75" x14ac:dyDescent="0.25">
      <c r="A2020" s="34">
        <f>+'Key Dates'!$B$8-7</f>
        <v>45594</v>
      </c>
      <c r="B2020" s="34">
        <f>+'Key Dates'!$B$8-7</f>
        <v>45594</v>
      </c>
      <c r="C2020" s="44" t="s">
        <v>470</v>
      </c>
      <c r="D2020" s="27" t="s">
        <v>469</v>
      </c>
      <c r="E2020" s="2" t="s">
        <v>20</v>
      </c>
      <c r="F2020" s="2" t="s">
        <v>208</v>
      </c>
    </row>
    <row r="2021" spans="1:6" ht="78.75" x14ac:dyDescent="0.25">
      <c r="A2021" s="34">
        <f>+'Key Dates'!$B$8-7</f>
        <v>45594</v>
      </c>
      <c r="B2021" s="34">
        <f>+'Key Dates'!$B$8-7</f>
        <v>45594</v>
      </c>
      <c r="C2021" s="44" t="s">
        <v>470</v>
      </c>
      <c r="D2021" s="27" t="s">
        <v>469</v>
      </c>
      <c r="E2021" s="2" t="s">
        <v>30</v>
      </c>
      <c r="F2021" s="2" t="s">
        <v>208</v>
      </c>
    </row>
    <row r="2022" spans="1:6" ht="78.75" x14ac:dyDescent="0.25">
      <c r="A2022" s="34">
        <f>+'Key Dates'!$B$8-7</f>
        <v>45594</v>
      </c>
      <c r="B2022" s="34">
        <f>+'Key Dates'!$B$8-7</f>
        <v>45594</v>
      </c>
      <c r="C2022" s="44" t="s">
        <v>470</v>
      </c>
      <c r="D2022" s="27" t="s">
        <v>469</v>
      </c>
      <c r="E2022" s="2" t="s">
        <v>21</v>
      </c>
      <c r="F2022" s="2" t="s">
        <v>208</v>
      </c>
    </row>
    <row r="2023" spans="1:6" ht="78.75" x14ac:dyDescent="0.25">
      <c r="A2023" s="34">
        <f>+'Key Dates'!$B$8-7</f>
        <v>45594</v>
      </c>
      <c r="B2023" s="34">
        <f>+'Key Dates'!$B$8-7</f>
        <v>45594</v>
      </c>
      <c r="C2023" s="44" t="s">
        <v>470</v>
      </c>
      <c r="D2023" s="27" t="s">
        <v>469</v>
      </c>
      <c r="E2023" s="2" t="s">
        <v>22</v>
      </c>
      <c r="F2023" s="2" t="s">
        <v>208</v>
      </c>
    </row>
    <row r="2024" spans="1:6" ht="78.75" x14ac:dyDescent="0.25">
      <c r="A2024" s="34">
        <f>+'Key Dates'!$B$8-7</f>
        <v>45594</v>
      </c>
      <c r="B2024" s="34">
        <f>+'Key Dates'!$B$8-7</f>
        <v>45594</v>
      </c>
      <c r="C2024" s="44" t="s">
        <v>470</v>
      </c>
      <c r="D2024" s="27" t="s">
        <v>469</v>
      </c>
      <c r="E2024" s="2" t="s">
        <v>23</v>
      </c>
      <c r="F2024" s="2" t="s">
        <v>208</v>
      </c>
    </row>
    <row r="2025" spans="1:6" ht="78.75" x14ac:dyDescent="0.25">
      <c r="A2025" s="34">
        <f>+'Key Dates'!$B$8-7</f>
        <v>45594</v>
      </c>
      <c r="B2025" s="34">
        <f>+'Key Dates'!$B$8-7</f>
        <v>45594</v>
      </c>
      <c r="C2025" s="44" t="s">
        <v>470</v>
      </c>
      <c r="D2025" s="27" t="s">
        <v>469</v>
      </c>
      <c r="E2025" s="2" t="s">
        <v>52</v>
      </c>
      <c r="F2025" s="2" t="s">
        <v>208</v>
      </c>
    </row>
    <row r="2026" spans="1:6" ht="173.25" x14ac:dyDescent="0.25">
      <c r="A2026" s="34">
        <f>+'Key Dates'!$B$8-7</f>
        <v>45594</v>
      </c>
      <c r="B2026" s="34">
        <f>+'Key Dates'!$B$8</f>
        <v>45601</v>
      </c>
      <c r="C2026" s="44" t="s">
        <v>834</v>
      </c>
      <c r="D2026" s="27" t="s">
        <v>82</v>
      </c>
      <c r="E2026" s="2" t="s">
        <v>17</v>
      </c>
      <c r="F2026" s="2" t="s">
        <v>208</v>
      </c>
    </row>
    <row r="2027" spans="1:6" ht="173.25" x14ac:dyDescent="0.25">
      <c r="A2027" s="34">
        <f>+'Key Dates'!$B$8-7</f>
        <v>45594</v>
      </c>
      <c r="B2027" s="34">
        <f>+'Key Dates'!$B$8</f>
        <v>45601</v>
      </c>
      <c r="C2027" s="44" t="s">
        <v>834</v>
      </c>
      <c r="D2027" s="27" t="s">
        <v>82</v>
      </c>
      <c r="E2027" s="2" t="s">
        <v>66</v>
      </c>
      <c r="F2027" s="2" t="s">
        <v>208</v>
      </c>
    </row>
    <row r="2028" spans="1:6" ht="173.25" x14ac:dyDescent="0.25">
      <c r="A2028" s="34">
        <f>+'Key Dates'!$B$8-7</f>
        <v>45594</v>
      </c>
      <c r="B2028" s="34">
        <f>+'Key Dates'!$B$8</f>
        <v>45601</v>
      </c>
      <c r="C2028" s="44" t="s">
        <v>834</v>
      </c>
      <c r="D2028" s="27" t="s">
        <v>82</v>
      </c>
      <c r="E2028" s="2" t="s">
        <v>55</v>
      </c>
      <c r="F2028" s="2" t="s">
        <v>208</v>
      </c>
    </row>
    <row r="2029" spans="1:6" ht="173.25" x14ac:dyDescent="0.25">
      <c r="A2029" s="34">
        <f>+'Key Dates'!$B$8-7</f>
        <v>45594</v>
      </c>
      <c r="B2029" s="34">
        <f>+'Key Dates'!$B$8</f>
        <v>45601</v>
      </c>
      <c r="C2029" s="44" t="s">
        <v>834</v>
      </c>
      <c r="D2029" s="27" t="s">
        <v>82</v>
      </c>
      <c r="E2029" s="2" t="s">
        <v>18</v>
      </c>
      <c r="F2029" s="2" t="s">
        <v>208</v>
      </c>
    </row>
    <row r="2030" spans="1:6" ht="173.25" x14ac:dyDescent="0.25">
      <c r="A2030" s="34">
        <f>+'Key Dates'!$B$8-7</f>
        <v>45594</v>
      </c>
      <c r="B2030" s="34">
        <f>+'Key Dates'!$B$8</f>
        <v>45601</v>
      </c>
      <c r="C2030" s="44" t="s">
        <v>834</v>
      </c>
      <c r="D2030" s="27" t="s">
        <v>82</v>
      </c>
      <c r="E2030" s="2" t="s">
        <v>900</v>
      </c>
      <c r="F2030" s="2" t="s">
        <v>208</v>
      </c>
    </row>
    <row r="2031" spans="1:6" ht="173.25" x14ac:dyDescent="0.25">
      <c r="A2031" s="34">
        <f>+'Key Dates'!$B$8-7</f>
        <v>45594</v>
      </c>
      <c r="B2031" s="34">
        <f>+'Key Dates'!$B$8</f>
        <v>45601</v>
      </c>
      <c r="C2031" s="44" t="s">
        <v>834</v>
      </c>
      <c r="D2031" s="27" t="s">
        <v>82</v>
      </c>
      <c r="E2031" s="2" t="s">
        <v>19</v>
      </c>
      <c r="F2031" s="2" t="s">
        <v>208</v>
      </c>
    </row>
    <row r="2032" spans="1:6" ht="173.25" x14ac:dyDescent="0.25">
      <c r="A2032" s="34">
        <f>+'Key Dates'!$B$8-7</f>
        <v>45594</v>
      </c>
      <c r="B2032" s="34">
        <f>+'Key Dates'!$B$8</f>
        <v>45601</v>
      </c>
      <c r="C2032" s="44" t="s">
        <v>834</v>
      </c>
      <c r="D2032" s="27" t="s">
        <v>82</v>
      </c>
      <c r="E2032" s="2" t="s">
        <v>20</v>
      </c>
      <c r="F2032" s="2" t="s">
        <v>208</v>
      </c>
    </row>
    <row r="2033" spans="1:6" ht="173.25" x14ac:dyDescent="0.25">
      <c r="A2033" s="34">
        <f>+'Key Dates'!$B$8-7</f>
        <v>45594</v>
      </c>
      <c r="B2033" s="34">
        <f>+'Key Dates'!$B$8</f>
        <v>45601</v>
      </c>
      <c r="C2033" s="44" t="s">
        <v>834</v>
      </c>
      <c r="D2033" s="27" t="s">
        <v>82</v>
      </c>
      <c r="E2033" s="2" t="s">
        <v>30</v>
      </c>
      <c r="F2033" s="2" t="s">
        <v>208</v>
      </c>
    </row>
    <row r="2034" spans="1:6" ht="173.25" x14ac:dyDescent="0.25">
      <c r="A2034" s="34">
        <f>+'Key Dates'!$B$8-7</f>
        <v>45594</v>
      </c>
      <c r="B2034" s="34">
        <f>+'Key Dates'!$B$8</f>
        <v>45601</v>
      </c>
      <c r="C2034" s="44" t="s">
        <v>834</v>
      </c>
      <c r="D2034" s="27" t="s">
        <v>82</v>
      </c>
      <c r="E2034" s="2" t="s">
        <v>21</v>
      </c>
      <c r="F2034" s="2" t="s">
        <v>208</v>
      </c>
    </row>
    <row r="2035" spans="1:6" ht="173.25" x14ac:dyDescent="0.25">
      <c r="A2035" s="34">
        <f>+'Key Dates'!$B$8-7</f>
        <v>45594</v>
      </c>
      <c r="B2035" s="34">
        <f>+'Key Dates'!$B$8</f>
        <v>45601</v>
      </c>
      <c r="C2035" s="44" t="s">
        <v>834</v>
      </c>
      <c r="D2035" s="27" t="s">
        <v>82</v>
      </c>
      <c r="E2035" s="2" t="s">
        <v>22</v>
      </c>
      <c r="F2035" s="2" t="s">
        <v>208</v>
      </c>
    </row>
    <row r="2036" spans="1:6" ht="173.25" x14ac:dyDescent="0.25">
      <c r="A2036" s="34">
        <f>+'Key Dates'!$B$8-7</f>
        <v>45594</v>
      </c>
      <c r="B2036" s="34">
        <f>+'Key Dates'!$B$8</f>
        <v>45601</v>
      </c>
      <c r="C2036" s="44" t="s">
        <v>834</v>
      </c>
      <c r="D2036" s="27" t="s">
        <v>82</v>
      </c>
      <c r="E2036" s="2" t="s">
        <v>23</v>
      </c>
      <c r="F2036" s="2" t="s">
        <v>208</v>
      </c>
    </row>
    <row r="2037" spans="1:6" ht="173.25" x14ac:dyDescent="0.25">
      <c r="A2037" s="34">
        <f>+'Key Dates'!$B$8-7</f>
        <v>45594</v>
      </c>
      <c r="B2037" s="34">
        <f>+'Key Dates'!$B$8</f>
        <v>45601</v>
      </c>
      <c r="C2037" s="44" t="s">
        <v>834</v>
      </c>
      <c r="D2037" s="27" t="s">
        <v>82</v>
      </c>
      <c r="E2037" s="2" t="s">
        <v>52</v>
      </c>
      <c r="F2037" s="2" t="s">
        <v>208</v>
      </c>
    </row>
    <row r="2038" spans="1:6" ht="126" x14ac:dyDescent="0.25">
      <c r="A2038" s="34">
        <f>+'Key Dates'!$B$8-5</f>
        <v>45596</v>
      </c>
      <c r="B2038" s="34">
        <f>+'Key Dates'!$B$8</f>
        <v>45601</v>
      </c>
      <c r="C2038" s="44" t="s">
        <v>345</v>
      </c>
      <c r="D2038" s="27" t="s">
        <v>142</v>
      </c>
      <c r="E2038" s="2" t="s">
        <v>17</v>
      </c>
      <c r="F2038" s="2" t="s">
        <v>585</v>
      </c>
    </row>
    <row r="2039" spans="1:6" ht="126" x14ac:dyDescent="0.25">
      <c r="A2039" s="34">
        <f>+'Key Dates'!$B$8-5</f>
        <v>45596</v>
      </c>
      <c r="B2039" s="34">
        <f>+'Key Dates'!$B$8</f>
        <v>45601</v>
      </c>
      <c r="C2039" s="44" t="s">
        <v>345</v>
      </c>
      <c r="D2039" s="27" t="s">
        <v>142</v>
      </c>
      <c r="E2039" s="2" t="s">
        <v>18</v>
      </c>
      <c r="F2039" s="2" t="s">
        <v>585</v>
      </c>
    </row>
    <row r="2040" spans="1:6" ht="126" x14ac:dyDescent="0.25">
      <c r="A2040" s="34">
        <f>+'Key Dates'!$B$8-5</f>
        <v>45596</v>
      </c>
      <c r="B2040" s="34">
        <f>+'Key Dates'!$B$8</f>
        <v>45601</v>
      </c>
      <c r="C2040" s="44" t="s">
        <v>345</v>
      </c>
      <c r="D2040" s="27" t="s">
        <v>142</v>
      </c>
      <c r="E2040" s="2" t="s">
        <v>19</v>
      </c>
      <c r="F2040" s="2" t="s">
        <v>585</v>
      </c>
    </row>
    <row r="2041" spans="1:6" ht="126" x14ac:dyDescent="0.25">
      <c r="A2041" s="34">
        <f>+'Key Dates'!$B$8-5</f>
        <v>45596</v>
      </c>
      <c r="B2041" s="34">
        <f>+'Key Dates'!$B$8</f>
        <v>45601</v>
      </c>
      <c r="C2041" s="44" t="s">
        <v>345</v>
      </c>
      <c r="D2041" s="27" t="s">
        <v>165</v>
      </c>
      <c r="E2041" s="2" t="s">
        <v>20</v>
      </c>
      <c r="F2041" s="2" t="s">
        <v>585</v>
      </c>
    </row>
    <row r="2042" spans="1:6" ht="126" x14ac:dyDescent="0.25">
      <c r="A2042" s="34">
        <f>+'Key Dates'!$B$8-5</f>
        <v>45596</v>
      </c>
      <c r="B2042" s="34">
        <f>+'Key Dates'!$B$8</f>
        <v>45601</v>
      </c>
      <c r="C2042" s="44" t="s">
        <v>345</v>
      </c>
      <c r="D2042" s="27" t="s">
        <v>142</v>
      </c>
      <c r="E2042" s="2" t="s">
        <v>30</v>
      </c>
      <c r="F2042" s="2" t="s">
        <v>585</v>
      </c>
    </row>
    <row r="2043" spans="1:6" ht="126" x14ac:dyDescent="0.25">
      <c r="A2043" s="34">
        <f>+'Key Dates'!$B$8-5</f>
        <v>45596</v>
      </c>
      <c r="B2043" s="34">
        <f>+'Key Dates'!$B$8</f>
        <v>45601</v>
      </c>
      <c r="C2043" s="44" t="s">
        <v>345</v>
      </c>
      <c r="D2043" s="27" t="s">
        <v>142</v>
      </c>
      <c r="E2043" s="2" t="s">
        <v>21</v>
      </c>
      <c r="F2043" s="2" t="s">
        <v>585</v>
      </c>
    </row>
    <row r="2044" spans="1:6" ht="63" x14ac:dyDescent="0.25">
      <c r="A2044" s="34">
        <f>+'Key Dates'!$B$8-4</f>
        <v>45597</v>
      </c>
      <c r="B2044" s="34">
        <f>+'Key Dates'!$B$8-4</f>
        <v>45597</v>
      </c>
      <c r="C2044" s="44" t="s">
        <v>370</v>
      </c>
      <c r="D2044" s="27" t="s">
        <v>83</v>
      </c>
      <c r="E2044" s="2" t="s">
        <v>17</v>
      </c>
      <c r="F2044" s="2" t="s">
        <v>24</v>
      </c>
    </row>
    <row r="2045" spans="1:6" ht="63" x14ac:dyDescent="0.25">
      <c r="A2045" s="34">
        <f>+'Key Dates'!$B$8-4</f>
        <v>45597</v>
      </c>
      <c r="B2045" s="34">
        <f>+'Key Dates'!$B$8-4</f>
        <v>45597</v>
      </c>
      <c r="C2045" s="44" t="s">
        <v>370</v>
      </c>
      <c r="D2045" s="27" t="s">
        <v>83</v>
      </c>
      <c r="E2045" s="2" t="s">
        <v>18</v>
      </c>
      <c r="F2045" s="2" t="s">
        <v>24</v>
      </c>
    </row>
    <row r="2046" spans="1:6" ht="63" x14ac:dyDescent="0.25">
      <c r="A2046" s="34">
        <f>+'Key Dates'!$B$8-4</f>
        <v>45597</v>
      </c>
      <c r="B2046" s="34">
        <f>+'Key Dates'!$B$8-4</f>
        <v>45597</v>
      </c>
      <c r="C2046" s="44" t="s">
        <v>370</v>
      </c>
      <c r="D2046" s="27" t="s">
        <v>83</v>
      </c>
      <c r="E2046" s="2" t="s">
        <v>19</v>
      </c>
      <c r="F2046" s="2" t="s">
        <v>24</v>
      </c>
    </row>
    <row r="2047" spans="1:6" ht="63" x14ac:dyDescent="0.25">
      <c r="A2047" s="34">
        <f>+'Key Dates'!$B$8-4</f>
        <v>45597</v>
      </c>
      <c r="B2047" s="34">
        <f>+'Key Dates'!$B$8-4</f>
        <v>45597</v>
      </c>
      <c r="C2047" s="44" t="s">
        <v>370</v>
      </c>
      <c r="D2047" s="27" t="s">
        <v>83</v>
      </c>
      <c r="E2047" s="2" t="s">
        <v>20</v>
      </c>
      <c r="F2047" s="2" t="s">
        <v>24</v>
      </c>
    </row>
    <row r="2048" spans="1:6" ht="63" x14ac:dyDescent="0.25">
      <c r="A2048" s="34">
        <f>+'Key Dates'!$B$8-4</f>
        <v>45597</v>
      </c>
      <c r="B2048" s="34">
        <f>+'Key Dates'!$B$8-4</f>
        <v>45597</v>
      </c>
      <c r="C2048" s="44" t="s">
        <v>370</v>
      </c>
      <c r="D2048" s="27" t="s">
        <v>83</v>
      </c>
      <c r="E2048" s="2" t="s">
        <v>30</v>
      </c>
      <c r="F2048" s="2" t="s">
        <v>24</v>
      </c>
    </row>
    <row r="2049" spans="1:6" ht="63" x14ac:dyDescent="0.25">
      <c r="A2049" s="34">
        <f>+'Key Dates'!$B$8-4</f>
        <v>45597</v>
      </c>
      <c r="B2049" s="34">
        <f>+'Key Dates'!$B$8-4</f>
        <v>45597</v>
      </c>
      <c r="C2049" s="44" t="s">
        <v>370</v>
      </c>
      <c r="D2049" s="27" t="s">
        <v>83</v>
      </c>
      <c r="E2049" s="2" t="s">
        <v>21</v>
      </c>
      <c r="F2049" s="2" t="s">
        <v>24</v>
      </c>
    </row>
    <row r="2050" spans="1:6" ht="47.25" x14ac:dyDescent="0.25">
      <c r="A2050" s="34">
        <f>+'Key Dates'!$B$8-4</f>
        <v>45597</v>
      </c>
      <c r="B2050" s="34">
        <f>+'Key Dates'!$B$8-4</f>
        <v>45597</v>
      </c>
      <c r="C2050" s="44" t="s">
        <v>835</v>
      </c>
      <c r="D2050" s="27" t="s">
        <v>143</v>
      </c>
      <c r="E2050" s="2" t="s">
        <v>17</v>
      </c>
      <c r="F2050" s="2" t="s">
        <v>36</v>
      </c>
    </row>
    <row r="2051" spans="1:6" ht="47.25" x14ac:dyDescent="0.25">
      <c r="A2051" s="34">
        <f>+'Key Dates'!$B$8-4</f>
        <v>45597</v>
      </c>
      <c r="B2051" s="34">
        <f>+'Key Dates'!$B$8-4</f>
        <v>45597</v>
      </c>
      <c r="C2051" s="44" t="s">
        <v>835</v>
      </c>
      <c r="D2051" s="27" t="s">
        <v>143</v>
      </c>
      <c r="E2051" s="2" t="s">
        <v>18</v>
      </c>
      <c r="F2051" s="2" t="s">
        <v>36</v>
      </c>
    </row>
    <row r="2052" spans="1:6" ht="51" x14ac:dyDescent="0.25">
      <c r="A2052" s="34">
        <f>+'Key Dates'!$B$8-4</f>
        <v>45597</v>
      </c>
      <c r="B2052" s="34">
        <f>+'Key Dates'!$B$8-4</f>
        <v>45597</v>
      </c>
      <c r="C2052" s="44" t="s">
        <v>835</v>
      </c>
      <c r="D2052" s="27" t="s">
        <v>143</v>
      </c>
      <c r="E2052" s="2" t="s">
        <v>22</v>
      </c>
      <c r="F2052" s="2" t="s">
        <v>36</v>
      </c>
    </row>
    <row r="2053" spans="1:6" ht="51" x14ac:dyDescent="0.25">
      <c r="A2053" s="34">
        <f>+'Key Dates'!$B$8-4</f>
        <v>45597</v>
      </c>
      <c r="B2053" s="34">
        <f>+'Key Dates'!$B$8-4</f>
        <v>45597</v>
      </c>
      <c r="C2053" s="44" t="s">
        <v>835</v>
      </c>
      <c r="D2053" s="27" t="s">
        <v>143</v>
      </c>
      <c r="E2053" s="2" t="s">
        <v>23</v>
      </c>
      <c r="F2053" s="2" t="s">
        <v>36</v>
      </c>
    </row>
    <row r="2054" spans="1:6" ht="78.75" x14ac:dyDescent="0.25">
      <c r="A2054" s="34">
        <f>+'Key Dates'!$B$8-3</f>
        <v>45598</v>
      </c>
      <c r="B2054" s="34">
        <f>+'Key Dates'!$B$8-3</f>
        <v>45598</v>
      </c>
      <c r="C2054" s="44" t="s">
        <v>468</v>
      </c>
      <c r="D2054" s="27" t="s">
        <v>469</v>
      </c>
      <c r="E2054" s="2" t="s">
        <v>17</v>
      </c>
      <c r="F2054" s="2" t="s">
        <v>208</v>
      </c>
    </row>
    <row r="2055" spans="1:6" ht="78.75" x14ac:dyDescent="0.25">
      <c r="A2055" s="34">
        <f>+'Key Dates'!$B$8-3</f>
        <v>45598</v>
      </c>
      <c r="B2055" s="34">
        <f>+'Key Dates'!$B$8-3</f>
        <v>45598</v>
      </c>
      <c r="C2055" s="44" t="s">
        <v>468</v>
      </c>
      <c r="D2055" s="27" t="s">
        <v>469</v>
      </c>
      <c r="E2055" s="2" t="s">
        <v>66</v>
      </c>
      <c r="F2055" s="2" t="s">
        <v>208</v>
      </c>
    </row>
    <row r="2056" spans="1:6" ht="78.75" x14ac:dyDescent="0.25">
      <c r="A2056" s="34">
        <f>+'Key Dates'!$B$8-3</f>
        <v>45598</v>
      </c>
      <c r="B2056" s="34">
        <f>+'Key Dates'!$B$8-3</f>
        <v>45598</v>
      </c>
      <c r="C2056" s="44" t="s">
        <v>468</v>
      </c>
      <c r="D2056" s="27" t="s">
        <v>469</v>
      </c>
      <c r="E2056" s="2" t="s">
        <v>55</v>
      </c>
      <c r="F2056" s="2" t="s">
        <v>208</v>
      </c>
    </row>
    <row r="2057" spans="1:6" ht="78.75" x14ac:dyDescent="0.25">
      <c r="A2057" s="34">
        <f>+'Key Dates'!$B$8-3</f>
        <v>45598</v>
      </c>
      <c r="B2057" s="34">
        <f>+'Key Dates'!$B$8-3</f>
        <v>45598</v>
      </c>
      <c r="C2057" s="44" t="s">
        <v>468</v>
      </c>
      <c r="D2057" s="27" t="s">
        <v>469</v>
      </c>
      <c r="E2057" s="2" t="s">
        <v>38</v>
      </c>
      <c r="F2057" s="2" t="s">
        <v>208</v>
      </c>
    </row>
    <row r="2058" spans="1:6" ht="78.75" x14ac:dyDescent="0.25">
      <c r="A2058" s="34">
        <f>+'Key Dates'!$B$8-3</f>
        <v>45598</v>
      </c>
      <c r="B2058" s="34">
        <f>+'Key Dates'!$B$8-3</f>
        <v>45598</v>
      </c>
      <c r="C2058" s="44" t="s">
        <v>468</v>
      </c>
      <c r="D2058" s="27" t="s">
        <v>469</v>
      </c>
      <c r="E2058" s="2" t="s">
        <v>900</v>
      </c>
      <c r="F2058" s="2" t="s">
        <v>208</v>
      </c>
    </row>
    <row r="2059" spans="1:6" ht="78.75" x14ac:dyDescent="0.25">
      <c r="A2059" s="34">
        <f>+'Key Dates'!$B$8-3</f>
        <v>45598</v>
      </c>
      <c r="B2059" s="34">
        <f>+'Key Dates'!$B$8-3</f>
        <v>45598</v>
      </c>
      <c r="C2059" s="44" t="s">
        <v>468</v>
      </c>
      <c r="D2059" s="27" t="s">
        <v>469</v>
      </c>
      <c r="E2059" s="2" t="s">
        <v>19</v>
      </c>
      <c r="F2059" s="2" t="s">
        <v>208</v>
      </c>
    </row>
    <row r="2060" spans="1:6" ht="78.75" x14ac:dyDescent="0.25">
      <c r="A2060" s="34">
        <f>+'Key Dates'!$B$8-3</f>
        <v>45598</v>
      </c>
      <c r="B2060" s="34">
        <f>+'Key Dates'!$B$8-3</f>
        <v>45598</v>
      </c>
      <c r="C2060" s="44" t="s">
        <v>468</v>
      </c>
      <c r="D2060" s="27" t="s">
        <v>469</v>
      </c>
      <c r="E2060" s="2" t="s">
        <v>20</v>
      </c>
      <c r="F2060" s="2" t="s">
        <v>208</v>
      </c>
    </row>
    <row r="2061" spans="1:6" ht="78.75" x14ac:dyDescent="0.25">
      <c r="A2061" s="34">
        <f>+'Key Dates'!$B$8-3</f>
        <v>45598</v>
      </c>
      <c r="B2061" s="34">
        <f>+'Key Dates'!$B$8-3</f>
        <v>45598</v>
      </c>
      <c r="C2061" s="44" t="s">
        <v>468</v>
      </c>
      <c r="D2061" s="27" t="s">
        <v>469</v>
      </c>
      <c r="E2061" s="2" t="s">
        <v>30</v>
      </c>
      <c r="F2061" s="2" t="s">
        <v>208</v>
      </c>
    </row>
    <row r="2062" spans="1:6" ht="78.75" x14ac:dyDescent="0.25">
      <c r="A2062" s="34">
        <f>+'Key Dates'!$B$8-3</f>
        <v>45598</v>
      </c>
      <c r="B2062" s="34">
        <f>+'Key Dates'!$B$8-3</f>
        <v>45598</v>
      </c>
      <c r="C2062" s="44" t="s">
        <v>468</v>
      </c>
      <c r="D2062" s="27" t="s">
        <v>469</v>
      </c>
      <c r="E2062" s="2" t="s">
        <v>21</v>
      </c>
      <c r="F2062" s="2" t="s">
        <v>208</v>
      </c>
    </row>
    <row r="2063" spans="1:6" ht="78.75" x14ac:dyDescent="0.25">
      <c r="A2063" s="34">
        <f>+'Key Dates'!$B$8-3</f>
        <v>45598</v>
      </c>
      <c r="B2063" s="34">
        <f>+'Key Dates'!$B$8-3</f>
        <v>45598</v>
      </c>
      <c r="C2063" s="44" t="s">
        <v>468</v>
      </c>
      <c r="D2063" s="27" t="s">
        <v>469</v>
      </c>
      <c r="E2063" s="2" t="s">
        <v>22</v>
      </c>
      <c r="F2063" s="2" t="s">
        <v>208</v>
      </c>
    </row>
    <row r="2064" spans="1:6" ht="78.75" x14ac:dyDescent="0.25">
      <c r="A2064" s="34">
        <f>+'Key Dates'!$B$8-3</f>
        <v>45598</v>
      </c>
      <c r="B2064" s="34">
        <f>+'Key Dates'!$B$8-3</f>
        <v>45598</v>
      </c>
      <c r="C2064" s="44" t="s">
        <v>468</v>
      </c>
      <c r="D2064" s="27" t="s">
        <v>469</v>
      </c>
      <c r="E2064" s="2" t="s">
        <v>23</v>
      </c>
      <c r="F2064" s="2" t="s">
        <v>208</v>
      </c>
    </row>
    <row r="2065" spans="1:6" ht="78.75" x14ac:dyDescent="0.25">
      <c r="A2065" s="34">
        <f>+'Key Dates'!$B$8-3</f>
        <v>45598</v>
      </c>
      <c r="B2065" s="34">
        <f>+'Key Dates'!$B$8-3</f>
        <v>45598</v>
      </c>
      <c r="C2065" s="44" t="s">
        <v>468</v>
      </c>
      <c r="D2065" s="27" t="s">
        <v>469</v>
      </c>
      <c r="E2065" s="2" t="s">
        <v>52</v>
      </c>
      <c r="F2065" s="2" t="s">
        <v>208</v>
      </c>
    </row>
    <row r="2066" spans="1:6" ht="78.75" x14ac:dyDescent="0.25">
      <c r="A2066" s="34">
        <f>+'Key Dates'!$B$8-3</f>
        <v>45598</v>
      </c>
      <c r="B2066" s="34">
        <f>+'Key Dates'!$B$8-3</f>
        <v>45598</v>
      </c>
      <c r="C2066" s="45" t="s">
        <v>836</v>
      </c>
      <c r="D2066" s="35" t="s">
        <v>79</v>
      </c>
      <c r="E2066" s="36" t="s">
        <v>17</v>
      </c>
      <c r="F2066" s="36" t="s">
        <v>51</v>
      </c>
    </row>
    <row r="2067" spans="1:6" ht="78.75" x14ac:dyDescent="0.25">
      <c r="A2067" s="34">
        <f>+'Key Dates'!$B$8-3</f>
        <v>45598</v>
      </c>
      <c r="B2067" s="34">
        <f>+'Key Dates'!$B$8-3</f>
        <v>45598</v>
      </c>
      <c r="C2067" s="45" t="s">
        <v>836</v>
      </c>
      <c r="D2067" s="35" t="s">
        <v>79</v>
      </c>
      <c r="E2067" s="36" t="s">
        <v>55</v>
      </c>
      <c r="F2067" s="36" t="s">
        <v>51</v>
      </c>
    </row>
    <row r="2068" spans="1:6" ht="78.75" x14ac:dyDescent="0.25">
      <c r="A2068" s="34">
        <f>+'Key Dates'!$B$8-3</f>
        <v>45598</v>
      </c>
      <c r="B2068" s="34">
        <f>+'Key Dates'!$B$8-3</f>
        <v>45598</v>
      </c>
      <c r="C2068" s="45" t="s">
        <v>836</v>
      </c>
      <c r="D2068" s="35" t="s">
        <v>79</v>
      </c>
      <c r="E2068" s="36" t="s">
        <v>66</v>
      </c>
      <c r="F2068" s="36" t="s">
        <v>51</v>
      </c>
    </row>
    <row r="2069" spans="1:6" ht="78.75" x14ac:dyDescent="0.25">
      <c r="A2069" s="34">
        <f>+'Key Dates'!$B$8-3</f>
        <v>45598</v>
      </c>
      <c r="B2069" s="34">
        <f>+'Key Dates'!$B$8-3</f>
        <v>45598</v>
      </c>
      <c r="C2069" s="45" t="s">
        <v>836</v>
      </c>
      <c r="D2069" s="35" t="s">
        <v>79</v>
      </c>
      <c r="E2069" s="36" t="s">
        <v>18</v>
      </c>
      <c r="F2069" s="36" t="s">
        <v>51</v>
      </c>
    </row>
    <row r="2070" spans="1:6" ht="78.75" x14ac:dyDescent="0.25">
      <c r="A2070" s="34">
        <f>+'Key Dates'!$B$8-3</f>
        <v>45598</v>
      </c>
      <c r="B2070" s="34">
        <f>+'Key Dates'!$B$8-3</f>
        <v>45598</v>
      </c>
      <c r="C2070" s="45" t="s">
        <v>836</v>
      </c>
      <c r="D2070" s="35" t="s">
        <v>79</v>
      </c>
      <c r="E2070" s="36" t="s">
        <v>900</v>
      </c>
      <c r="F2070" s="36" t="s">
        <v>51</v>
      </c>
    </row>
    <row r="2071" spans="1:6" ht="78.75" x14ac:dyDescent="0.25">
      <c r="A2071" s="34">
        <f>+'Key Dates'!$B$8-3</f>
        <v>45598</v>
      </c>
      <c r="B2071" s="34">
        <f>+'Key Dates'!$B$8-3</f>
        <v>45598</v>
      </c>
      <c r="C2071" s="45" t="s">
        <v>836</v>
      </c>
      <c r="D2071" s="35" t="s">
        <v>79</v>
      </c>
      <c r="E2071" s="36" t="s">
        <v>19</v>
      </c>
      <c r="F2071" s="36" t="s">
        <v>51</v>
      </c>
    </row>
    <row r="2072" spans="1:6" ht="78.75" x14ac:dyDescent="0.25">
      <c r="A2072" s="34">
        <f>+'Key Dates'!$B$8-3</f>
        <v>45598</v>
      </c>
      <c r="B2072" s="34">
        <f>+'Key Dates'!$B$8-3</f>
        <v>45598</v>
      </c>
      <c r="C2072" s="45" t="s">
        <v>836</v>
      </c>
      <c r="D2072" s="35" t="s">
        <v>79</v>
      </c>
      <c r="E2072" s="36" t="s">
        <v>20</v>
      </c>
      <c r="F2072" s="36" t="s">
        <v>51</v>
      </c>
    </row>
    <row r="2073" spans="1:6" ht="78.75" x14ac:dyDescent="0.25">
      <c r="A2073" s="34">
        <f>+'Key Dates'!$B$8-3</f>
        <v>45598</v>
      </c>
      <c r="B2073" s="34">
        <f>+'Key Dates'!$B$8-3</f>
        <v>45598</v>
      </c>
      <c r="C2073" s="45" t="s">
        <v>836</v>
      </c>
      <c r="D2073" s="35" t="s">
        <v>79</v>
      </c>
      <c r="E2073" s="36" t="s">
        <v>30</v>
      </c>
      <c r="F2073" s="36" t="s">
        <v>51</v>
      </c>
    </row>
    <row r="2074" spans="1:6" ht="78.75" x14ac:dyDescent="0.25">
      <c r="A2074" s="34">
        <f>+'Key Dates'!$B$8-3</f>
        <v>45598</v>
      </c>
      <c r="B2074" s="34">
        <f>+'Key Dates'!$B$8-3</f>
        <v>45598</v>
      </c>
      <c r="C2074" s="45" t="s">
        <v>836</v>
      </c>
      <c r="D2074" s="35" t="s">
        <v>79</v>
      </c>
      <c r="E2074" s="36" t="s">
        <v>21</v>
      </c>
      <c r="F2074" s="36" t="s">
        <v>51</v>
      </c>
    </row>
    <row r="2075" spans="1:6" ht="78.75" x14ac:dyDescent="0.25">
      <c r="A2075" s="34">
        <f>+'Key Dates'!$B$8-3</f>
        <v>45598</v>
      </c>
      <c r="B2075" s="34">
        <f>+'Key Dates'!$B$8-3</f>
        <v>45598</v>
      </c>
      <c r="C2075" s="45" t="s">
        <v>836</v>
      </c>
      <c r="D2075" s="35" t="s">
        <v>79</v>
      </c>
      <c r="E2075" s="36" t="s">
        <v>22</v>
      </c>
      <c r="F2075" s="36" t="s">
        <v>51</v>
      </c>
    </row>
    <row r="2076" spans="1:6" ht="78.75" x14ac:dyDescent="0.25">
      <c r="A2076" s="34">
        <f>+'Key Dates'!$B$8-3</f>
        <v>45598</v>
      </c>
      <c r="B2076" s="34">
        <f>+'Key Dates'!$B$8-3</f>
        <v>45598</v>
      </c>
      <c r="C2076" s="45" t="s">
        <v>836</v>
      </c>
      <c r="D2076" s="35" t="s">
        <v>79</v>
      </c>
      <c r="E2076" s="36" t="s">
        <v>23</v>
      </c>
      <c r="F2076" s="36" t="s">
        <v>51</v>
      </c>
    </row>
    <row r="2077" spans="1:6" ht="78.75" x14ac:dyDescent="0.25">
      <c r="A2077" s="34">
        <f>+'Key Dates'!$B$8-3</f>
        <v>45598</v>
      </c>
      <c r="B2077" s="34">
        <f>+'Key Dates'!$B$8-3</f>
        <v>45598</v>
      </c>
      <c r="C2077" s="45" t="s">
        <v>836</v>
      </c>
      <c r="D2077" s="35" t="s">
        <v>79</v>
      </c>
      <c r="E2077" s="36" t="s">
        <v>52</v>
      </c>
      <c r="F2077" s="36" t="s">
        <v>51</v>
      </c>
    </row>
    <row r="2078" spans="1:6" ht="94.5" x14ac:dyDescent="0.25">
      <c r="A2078" s="34">
        <f>+'Key Dates'!$B$8-2</f>
        <v>45599</v>
      </c>
      <c r="B2078" s="34">
        <f>+'Key Dates'!$B$8-2</f>
        <v>45599</v>
      </c>
      <c r="C2078" s="44" t="s">
        <v>471</v>
      </c>
      <c r="D2078" s="27" t="s">
        <v>469</v>
      </c>
      <c r="E2078" s="2" t="s">
        <v>17</v>
      </c>
      <c r="F2078" s="2" t="s">
        <v>208</v>
      </c>
    </row>
    <row r="2079" spans="1:6" ht="94.5" x14ac:dyDescent="0.25">
      <c r="A2079" s="34">
        <f>+'Key Dates'!$B$8-2</f>
        <v>45599</v>
      </c>
      <c r="B2079" s="34">
        <f>+'Key Dates'!$B$8-2</f>
        <v>45599</v>
      </c>
      <c r="C2079" s="44" t="s">
        <v>471</v>
      </c>
      <c r="D2079" s="27" t="s">
        <v>469</v>
      </c>
      <c r="E2079" s="2" t="s">
        <v>55</v>
      </c>
      <c r="F2079" s="2" t="s">
        <v>208</v>
      </c>
    </row>
    <row r="2080" spans="1:6" ht="94.5" x14ac:dyDescent="0.25">
      <c r="A2080" s="34">
        <f>+'Key Dates'!$B$8-2</f>
        <v>45599</v>
      </c>
      <c r="B2080" s="34">
        <f>+'Key Dates'!$B$8-2</f>
        <v>45599</v>
      </c>
      <c r="C2080" s="44" t="s">
        <v>471</v>
      </c>
      <c r="D2080" s="27" t="s">
        <v>469</v>
      </c>
      <c r="E2080" s="2" t="s">
        <v>66</v>
      </c>
      <c r="F2080" s="2" t="s">
        <v>208</v>
      </c>
    </row>
    <row r="2081" spans="1:6" ht="94.5" x14ac:dyDescent="0.25">
      <c r="A2081" s="34">
        <f>+'Key Dates'!$B$8-2</f>
        <v>45599</v>
      </c>
      <c r="B2081" s="34">
        <f>+'Key Dates'!$B$8-2</f>
        <v>45599</v>
      </c>
      <c r="C2081" s="44" t="s">
        <v>471</v>
      </c>
      <c r="D2081" s="27" t="s">
        <v>469</v>
      </c>
      <c r="E2081" s="2" t="s">
        <v>18</v>
      </c>
      <c r="F2081" s="2" t="s">
        <v>208</v>
      </c>
    </row>
    <row r="2082" spans="1:6" ht="94.5" x14ac:dyDescent="0.25">
      <c r="A2082" s="34">
        <f>+'Key Dates'!$B$8-2</f>
        <v>45599</v>
      </c>
      <c r="B2082" s="34">
        <f>+'Key Dates'!$B$8-2</f>
        <v>45599</v>
      </c>
      <c r="C2082" s="44" t="s">
        <v>471</v>
      </c>
      <c r="D2082" s="27" t="s">
        <v>469</v>
      </c>
      <c r="E2082" s="2" t="s">
        <v>900</v>
      </c>
      <c r="F2082" s="2" t="s">
        <v>208</v>
      </c>
    </row>
    <row r="2083" spans="1:6" ht="94.5" x14ac:dyDescent="0.25">
      <c r="A2083" s="34">
        <f>+'Key Dates'!$B$8-2</f>
        <v>45599</v>
      </c>
      <c r="B2083" s="34">
        <f>+'Key Dates'!$B$8-2</f>
        <v>45599</v>
      </c>
      <c r="C2083" s="44" t="s">
        <v>471</v>
      </c>
      <c r="D2083" s="27" t="s">
        <v>469</v>
      </c>
      <c r="E2083" s="2" t="s">
        <v>19</v>
      </c>
      <c r="F2083" s="2" t="s">
        <v>208</v>
      </c>
    </row>
    <row r="2084" spans="1:6" ht="94.5" x14ac:dyDescent="0.25">
      <c r="A2084" s="34">
        <f>+'Key Dates'!$B$8-2</f>
        <v>45599</v>
      </c>
      <c r="B2084" s="34">
        <f>+'Key Dates'!$B$8-2</f>
        <v>45599</v>
      </c>
      <c r="C2084" s="44" t="s">
        <v>471</v>
      </c>
      <c r="D2084" s="27" t="s">
        <v>469</v>
      </c>
      <c r="E2084" s="2" t="s">
        <v>20</v>
      </c>
      <c r="F2084" s="2" t="s">
        <v>208</v>
      </c>
    </row>
    <row r="2085" spans="1:6" ht="94.5" x14ac:dyDescent="0.25">
      <c r="A2085" s="34">
        <f>+'Key Dates'!$B$8-2</f>
        <v>45599</v>
      </c>
      <c r="B2085" s="34">
        <f>+'Key Dates'!$B$8-2</f>
        <v>45599</v>
      </c>
      <c r="C2085" s="44" t="s">
        <v>471</v>
      </c>
      <c r="D2085" s="27" t="s">
        <v>469</v>
      </c>
      <c r="E2085" s="2" t="s">
        <v>30</v>
      </c>
      <c r="F2085" s="2" t="s">
        <v>208</v>
      </c>
    </row>
    <row r="2086" spans="1:6" ht="94.5" x14ac:dyDescent="0.25">
      <c r="A2086" s="34">
        <f>+'Key Dates'!$B$8-2</f>
        <v>45599</v>
      </c>
      <c r="B2086" s="34">
        <f>+'Key Dates'!$B$8-2</f>
        <v>45599</v>
      </c>
      <c r="C2086" s="44" t="s">
        <v>471</v>
      </c>
      <c r="D2086" s="27" t="s">
        <v>469</v>
      </c>
      <c r="E2086" s="2" t="s">
        <v>21</v>
      </c>
      <c r="F2086" s="2" t="s">
        <v>208</v>
      </c>
    </row>
    <row r="2087" spans="1:6" ht="94.5" x14ac:dyDescent="0.25">
      <c r="A2087" s="34">
        <f>+'Key Dates'!$B$8-2</f>
        <v>45599</v>
      </c>
      <c r="B2087" s="34">
        <f>+'Key Dates'!$B$8-2</f>
        <v>45599</v>
      </c>
      <c r="C2087" s="44" t="s">
        <v>471</v>
      </c>
      <c r="D2087" s="27" t="s">
        <v>469</v>
      </c>
      <c r="E2087" s="2" t="s">
        <v>22</v>
      </c>
      <c r="F2087" s="2" t="s">
        <v>208</v>
      </c>
    </row>
    <row r="2088" spans="1:6" ht="94.5" x14ac:dyDescent="0.25">
      <c r="A2088" s="34">
        <f>+'Key Dates'!$B$8-2</f>
        <v>45599</v>
      </c>
      <c r="B2088" s="34">
        <f>+'Key Dates'!$B$8-2</f>
        <v>45599</v>
      </c>
      <c r="C2088" s="44" t="s">
        <v>471</v>
      </c>
      <c r="D2088" s="27" t="s">
        <v>469</v>
      </c>
      <c r="E2088" s="2" t="s">
        <v>23</v>
      </c>
      <c r="F2088" s="2" t="s">
        <v>208</v>
      </c>
    </row>
    <row r="2089" spans="1:6" ht="94.5" x14ac:dyDescent="0.25">
      <c r="A2089" s="34">
        <f>+'Key Dates'!$B$8-2</f>
        <v>45599</v>
      </c>
      <c r="B2089" s="34">
        <f>+'Key Dates'!$B$8-2</f>
        <v>45599</v>
      </c>
      <c r="C2089" s="44" t="s">
        <v>471</v>
      </c>
      <c r="D2089" s="27" t="s">
        <v>469</v>
      </c>
      <c r="E2089" s="2" t="s">
        <v>52</v>
      </c>
      <c r="F2089" s="2" t="s">
        <v>208</v>
      </c>
    </row>
    <row r="2090" spans="1:6" ht="51" x14ac:dyDescent="0.25">
      <c r="A2090" s="34">
        <f>+'Key Dates'!$B$8-1</f>
        <v>45600</v>
      </c>
      <c r="B2090" s="34">
        <f>+'Key Dates'!$B$8-1</f>
        <v>45600</v>
      </c>
      <c r="C2090" s="44" t="s">
        <v>473</v>
      </c>
      <c r="D2090" s="27" t="s">
        <v>472</v>
      </c>
      <c r="E2090" s="2" t="s">
        <v>17</v>
      </c>
      <c r="F2090" s="2" t="s">
        <v>208</v>
      </c>
    </row>
    <row r="2091" spans="1:6" ht="51" x14ac:dyDescent="0.25">
      <c r="A2091" s="34">
        <f>+'Key Dates'!$B$8-1</f>
        <v>45600</v>
      </c>
      <c r="B2091" s="34">
        <f>+'Key Dates'!$B$8-1</f>
        <v>45600</v>
      </c>
      <c r="C2091" s="44" t="s">
        <v>473</v>
      </c>
      <c r="D2091" s="27" t="s">
        <v>472</v>
      </c>
      <c r="E2091" s="2" t="s">
        <v>66</v>
      </c>
      <c r="F2091" s="2" t="s">
        <v>208</v>
      </c>
    </row>
    <row r="2092" spans="1:6" ht="51" x14ac:dyDescent="0.25">
      <c r="A2092" s="34">
        <f>+'Key Dates'!$B$8-1</f>
        <v>45600</v>
      </c>
      <c r="B2092" s="34">
        <f>+'Key Dates'!$B$8-1</f>
        <v>45600</v>
      </c>
      <c r="C2092" s="44" t="s">
        <v>473</v>
      </c>
      <c r="D2092" s="27" t="s">
        <v>472</v>
      </c>
      <c r="E2092" s="2" t="s">
        <v>55</v>
      </c>
      <c r="F2092" s="2" t="s">
        <v>208</v>
      </c>
    </row>
    <row r="2093" spans="1:6" ht="51" x14ac:dyDescent="0.25">
      <c r="A2093" s="34">
        <f>+'Key Dates'!$B$8-1</f>
        <v>45600</v>
      </c>
      <c r="B2093" s="34">
        <f>+'Key Dates'!$B$8-1</f>
        <v>45600</v>
      </c>
      <c r="C2093" s="44" t="s">
        <v>473</v>
      </c>
      <c r="D2093" s="27" t="s">
        <v>472</v>
      </c>
      <c r="E2093" s="2" t="s">
        <v>18</v>
      </c>
      <c r="F2093" s="2" t="s">
        <v>208</v>
      </c>
    </row>
    <row r="2094" spans="1:6" ht="51" x14ac:dyDescent="0.25">
      <c r="A2094" s="34">
        <f>+'Key Dates'!$B$8-1</f>
        <v>45600</v>
      </c>
      <c r="B2094" s="34">
        <f>+'Key Dates'!$B$8-1</f>
        <v>45600</v>
      </c>
      <c r="C2094" s="44" t="s">
        <v>473</v>
      </c>
      <c r="D2094" s="27" t="s">
        <v>472</v>
      </c>
      <c r="E2094" s="2" t="s">
        <v>900</v>
      </c>
      <c r="F2094" s="2" t="s">
        <v>208</v>
      </c>
    </row>
    <row r="2095" spans="1:6" ht="51" x14ac:dyDescent="0.25">
      <c r="A2095" s="34">
        <f>+'Key Dates'!$B$8-1</f>
        <v>45600</v>
      </c>
      <c r="B2095" s="34">
        <f>+'Key Dates'!$B$8-1</f>
        <v>45600</v>
      </c>
      <c r="C2095" s="44" t="s">
        <v>473</v>
      </c>
      <c r="D2095" s="27" t="s">
        <v>472</v>
      </c>
      <c r="E2095" s="2" t="s">
        <v>19</v>
      </c>
      <c r="F2095" s="2" t="s">
        <v>208</v>
      </c>
    </row>
    <row r="2096" spans="1:6" ht="51" x14ac:dyDescent="0.25">
      <c r="A2096" s="34">
        <f>+'Key Dates'!$B$8-1</f>
        <v>45600</v>
      </c>
      <c r="B2096" s="34">
        <f>+'Key Dates'!$B$8-1</f>
        <v>45600</v>
      </c>
      <c r="C2096" s="44" t="s">
        <v>473</v>
      </c>
      <c r="D2096" s="27" t="s">
        <v>472</v>
      </c>
      <c r="E2096" s="2" t="s">
        <v>20</v>
      </c>
      <c r="F2096" s="2" t="s">
        <v>208</v>
      </c>
    </row>
    <row r="2097" spans="1:6" ht="51" x14ac:dyDescent="0.25">
      <c r="A2097" s="34">
        <f>+'Key Dates'!$B$8-1</f>
        <v>45600</v>
      </c>
      <c r="B2097" s="34">
        <f>+'Key Dates'!$B$8-1</f>
        <v>45600</v>
      </c>
      <c r="C2097" s="44" t="s">
        <v>473</v>
      </c>
      <c r="D2097" s="27" t="s">
        <v>472</v>
      </c>
      <c r="E2097" s="2" t="s">
        <v>30</v>
      </c>
      <c r="F2097" s="2" t="s">
        <v>208</v>
      </c>
    </row>
    <row r="2098" spans="1:6" ht="51" x14ac:dyDescent="0.25">
      <c r="A2098" s="34">
        <f>+'Key Dates'!$B$8-1</f>
        <v>45600</v>
      </c>
      <c r="B2098" s="34">
        <f>+'Key Dates'!$B$8-1</f>
        <v>45600</v>
      </c>
      <c r="C2098" s="44" t="s">
        <v>473</v>
      </c>
      <c r="D2098" s="27" t="s">
        <v>472</v>
      </c>
      <c r="E2098" s="2" t="s">
        <v>21</v>
      </c>
      <c r="F2098" s="2" t="s">
        <v>208</v>
      </c>
    </row>
    <row r="2099" spans="1:6" ht="51" x14ac:dyDescent="0.25">
      <c r="A2099" s="34">
        <f>+'Key Dates'!$B$8-1</f>
        <v>45600</v>
      </c>
      <c r="B2099" s="34">
        <f>+'Key Dates'!$B$8-1</f>
        <v>45600</v>
      </c>
      <c r="C2099" s="44" t="s">
        <v>473</v>
      </c>
      <c r="D2099" s="27" t="s">
        <v>472</v>
      </c>
      <c r="E2099" s="2" t="s">
        <v>22</v>
      </c>
      <c r="F2099" s="2" t="s">
        <v>208</v>
      </c>
    </row>
    <row r="2100" spans="1:6" ht="51" x14ac:dyDescent="0.25">
      <c r="A2100" s="34">
        <f>+'Key Dates'!$B$8-1</f>
        <v>45600</v>
      </c>
      <c r="B2100" s="34">
        <f>+'Key Dates'!$B$8-1</f>
        <v>45600</v>
      </c>
      <c r="C2100" s="44" t="s">
        <v>473</v>
      </c>
      <c r="D2100" s="27" t="s">
        <v>472</v>
      </c>
      <c r="E2100" s="2" t="s">
        <v>23</v>
      </c>
      <c r="F2100" s="2" t="s">
        <v>208</v>
      </c>
    </row>
    <row r="2101" spans="1:6" ht="51" x14ac:dyDescent="0.25">
      <c r="A2101" s="34">
        <f>+'Key Dates'!$B$8-1</f>
        <v>45600</v>
      </c>
      <c r="B2101" s="34">
        <f>+'Key Dates'!$B$8-1</f>
        <v>45600</v>
      </c>
      <c r="C2101" s="44" t="s">
        <v>473</v>
      </c>
      <c r="D2101" s="27" t="s">
        <v>472</v>
      </c>
      <c r="E2101" s="2" t="s">
        <v>52</v>
      </c>
      <c r="F2101" s="2" t="s">
        <v>208</v>
      </c>
    </row>
    <row r="2102" spans="1:6" ht="47.25" x14ac:dyDescent="0.25">
      <c r="A2102" s="34">
        <f>+'Key Dates'!$B$8-1</f>
        <v>45600</v>
      </c>
      <c r="B2102" s="34">
        <f>+'Key Dates'!$B$8-1</f>
        <v>45600</v>
      </c>
      <c r="C2102" s="44" t="s">
        <v>474</v>
      </c>
      <c r="D2102" s="27" t="s">
        <v>85</v>
      </c>
      <c r="E2102" s="2" t="s">
        <v>17</v>
      </c>
      <c r="F2102" s="2" t="s">
        <v>68</v>
      </c>
    </row>
    <row r="2103" spans="1:6" ht="47.25" x14ac:dyDescent="0.25">
      <c r="A2103" s="34">
        <f>+'Key Dates'!$B$8-1</f>
        <v>45600</v>
      </c>
      <c r="B2103" s="34">
        <f>+'Key Dates'!$B$8-1</f>
        <v>45600</v>
      </c>
      <c r="C2103" s="44" t="s">
        <v>474</v>
      </c>
      <c r="D2103" s="27" t="s">
        <v>85</v>
      </c>
      <c r="E2103" s="2" t="s">
        <v>18</v>
      </c>
      <c r="F2103" s="2" t="s">
        <v>68</v>
      </c>
    </row>
    <row r="2104" spans="1:6" ht="47.25" x14ac:dyDescent="0.25">
      <c r="A2104" s="34">
        <f>+'Key Dates'!$B$8-1</f>
        <v>45600</v>
      </c>
      <c r="B2104" s="34">
        <f>+'Key Dates'!$B$8-1</f>
        <v>45600</v>
      </c>
      <c r="C2104" s="44" t="s">
        <v>474</v>
      </c>
      <c r="D2104" s="27" t="s">
        <v>85</v>
      </c>
      <c r="E2104" s="2" t="s">
        <v>19</v>
      </c>
      <c r="F2104" s="2" t="s">
        <v>68</v>
      </c>
    </row>
    <row r="2105" spans="1:6" ht="47.25" x14ac:dyDescent="0.25">
      <c r="A2105" s="34">
        <f>+'Key Dates'!$B$8-1</f>
        <v>45600</v>
      </c>
      <c r="B2105" s="34">
        <f>+'Key Dates'!$B$8-1</f>
        <v>45600</v>
      </c>
      <c r="C2105" s="44" t="s">
        <v>474</v>
      </c>
      <c r="D2105" s="27" t="s">
        <v>85</v>
      </c>
      <c r="E2105" s="2" t="s">
        <v>20</v>
      </c>
      <c r="F2105" s="2" t="s">
        <v>68</v>
      </c>
    </row>
    <row r="2106" spans="1:6" ht="47.25" x14ac:dyDescent="0.25">
      <c r="A2106" s="34">
        <f>+'Key Dates'!$B$8-1</f>
        <v>45600</v>
      </c>
      <c r="B2106" s="34">
        <f>+'Key Dates'!$B$8-1</f>
        <v>45600</v>
      </c>
      <c r="C2106" s="44" t="s">
        <v>474</v>
      </c>
      <c r="D2106" s="27" t="s">
        <v>85</v>
      </c>
      <c r="E2106" s="2" t="s">
        <v>30</v>
      </c>
      <c r="F2106" s="2" t="s">
        <v>68</v>
      </c>
    </row>
    <row r="2107" spans="1:6" ht="47.25" x14ac:dyDescent="0.25">
      <c r="A2107" s="34">
        <f>+'Key Dates'!$B$8-1</f>
        <v>45600</v>
      </c>
      <c r="B2107" s="34">
        <f>+'Key Dates'!$B$8-1</f>
        <v>45600</v>
      </c>
      <c r="C2107" s="44" t="s">
        <v>474</v>
      </c>
      <c r="D2107" s="27" t="s">
        <v>85</v>
      </c>
      <c r="E2107" s="2" t="s">
        <v>21</v>
      </c>
      <c r="F2107" s="2" t="s">
        <v>68</v>
      </c>
    </row>
    <row r="2108" spans="1:6" ht="140.25" x14ac:dyDescent="0.25">
      <c r="A2108" s="34">
        <f>+'Key Dates'!$B$8</f>
        <v>45601</v>
      </c>
      <c r="B2108" s="34">
        <f>+'Key Dates'!$B$8</f>
        <v>45601</v>
      </c>
      <c r="C2108" s="47" t="s">
        <v>837</v>
      </c>
      <c r="D2108" s="27" t="s">
        <v>166</v>
      </c>
      <c r="E2108" s="2" t="s">
        <v>17</v>
      </c>
      <c r="F2108" s="2" t="s">
        <v>24</v>
      </c>
    </row>
    <row r="2109" spans="1:6" ht="140.25" x14ac:dyDescent="0.25">
      <c r="A2109" s="34">
        <f>+'Key Dates'!$B$8</f>
        <v>45601</v>
      </c>
      <c r="B2109" s="34">
        <f>+'Key Dates'!$B$8</f>
        <v>45601</v>
      </c>
      <c r="C2109" s="47" t="s">
        <v>837</v>
      </c>
      <c r="D2109" s="27" t="s">
        <v>166</v>
      </c>
      <c r="E2109" s="2" t="s">
        <v>27</v>
      </c>
      <c r="F2109" s="2" t="s">
        <v>24</v>
      </c>
    </row>
    <row r="2110" spans="1:6" ht="140.25" x14ac:dyDescent="0.25">
      <c r="A2110" s="34">
        <f>+'Key Dates'!$B$8</f>
        <v>45601</v>
      </c>
      <c r="B2110" s="34">
        <f>+'Key Dates'!$B$8</f>
        <v>45601</v>
      </c>
      <c r="C2110" s="47" t="s">
        <v>837</v>
      </c>
      <c r="D2110" s="27" t="s">
        <v>166</v>
      </c>
      <c r="E2110" s="2" t="s">
        <v>66</v>
      </c>
      <c r="F2110" s="2" t="s">
        <v>24</v>
      </c>
    </row>
    <row r="2111" spans="1:6" ht="140.25" x14ac:dyDescent="0.25">
      <c r="A2111" s="34">
        <f>+'Key Dates'!$B$8</f>
        <v>45601</v>
      </c>
      <c r="B2111" s="34">
        <f>+'Key Dates'!$B$8</f>
        <v>45601</v>
      </c>
      <c r="C2111" s="47" t="s">
        <v>837</v>
      </c>
      <c r="D2111" s="27" t="s">
        <v>166</v>
      </c>
      <c r="E2111" s="2" t="s">
        <v>55</v>
      </c>
      <c r="F2111" s="2" t="s">
        <v>24</v>
      </c>
    </row>
    <row r="2112" spans="1:6" ht="140.25" x14ac:dyDescent="0.25">
      <c r="A2112" s="34">
        <f>+'Key Dates'!$B$8</f>
        <v>45601</v>
      </c>
      <c r="B2112" s="34">
        <f>+'Key Dates'!$B$8</f>
        <v>45601</v>
      </c>
      <c r="C2112" s="47" t="s">
        <v>837</v>
      </c>
      <c r="D2112" s="27" t="s">
        <v>166</v>
      </c>
      <c r="E2112" s="2" t="s">
        <v>18</v>
      </c>
      <c r="F2112" s="2" t="s">
        <v>24</v>
      </c>
    </row>
    <row r="2113" spans="1:6" ht="140.25" x14ac:dyDescent="0.25">
      <c r="A2113" s="34">
        <f>+'Key Dates'!$B$8</f>
        <v>45601</v>
      </c>
      <c r="B2113" s="34">
        <f>+'Key Dates'!$B$8</f>
        <v>45601</v>
      </c>
      <c r="C2113" s="47" t="s">
        <v>837</v>
      </c>
      <c r="D2113" s="27" t="s">
        <v>166</v>
      </c>
      <c r="E2113" s="2" t="s">
        <v>900</v>
      </c>
      <c r="F2113" s="2" t="s">
        <v>24</v>
      </c>
    </row>
    <row r="2114" spans="1:6" ht="140.25" x14ac:dyDescent="0.25">
      <c r="A2114" s="34">
        <f>+'Key Dates'!$B$8</f>
        <v>45601</v>
      </c>
      <c r="B2114" s="34">
        <f>+'Key Dates'!$B$8</f>
        <v>45601</v>
      </c>
      <c r="C2114" s="47" t="s">
        <v>837</v>
      </c>
      <c r="D2114" s="27" t="s">
        <v>166</v>
      </c>
      <c r="E2114" s="2" t="s">
        <v>19</v>
      </c>
      <c r="F2114" s="2" t="s">
        <v>24</v>
      </c>
    </row>
    <row r="2115" spans="1:6" ht="140.25" x14ac:dyDescent="0.25">
      <c r="A2115" s="34">
        <f>+'Key Dates'!$B$8</f>
        <v>45601</v>
      </c>
      <c r="B2115" s="34">
        <f>+'Key Dates'!$B$8</f>
        <v>45601</v>
      </c>
      <c r="C2115" s="47" t="s">
        <v>837</v>
      </c>
      <c r="D2115" s="27" t="s">
        <v>166</v>
      </c>
      <c r="E2115" s="2" t="s">
        <v>20</v>
      </c>
      <c r="F2115" s="2" t="s">
        <v>24</v>
      </c>
    </row>
    <row r="2116" spans="1:6" ht="140.25" x14ac:dyDescent="0.25">
      <c r="A2116" s="34">
        <f>+'Key Dates'!$B$8</f>
        <v>45601</v>
      </c>
      <c r="B2116" s="34">
        <f>+'Key Dates'!$B$8</f>
        <v>45601</v>
      </c>
      <c r="C2116" s="47" t="s">
        <v>837</v>
      </c>
      <c r="D2116" s="27" t="s">
        <v>166</v>
      </c>
      <c r="E2116" s="2" t="s">
        <v>30</v>
      </c>
      <c r="F2116" s="2" t="s">
        <v>24</v>
      </c>
    </row>
    <row r="2117" spans="1:6" ht="140.25" x14ac:dyDescent="0.25">
      <c r="A2117" s="34">
        <f>+'Key Dates'!$B$8</f>
        <v>45601</v>
      </c>
      <c r="B2117" s="34">
        <f>+'Key Dates'!$B$8</f>
        <v>45601</v>
      </c>
      <c r="C2117" s="47" t="s">
        <v>837</v>
      </c>
      <c r="D2117" s="27" t="s">
        <v>166</v>
      </c>
      <c r="E2117" s="2" t="s">
        <v>21</v>
      </c>
      <c r="F2117" s="2" t="s">
        <v>24</v>
      </c>
    </row>
    <row r="2118" spans="1:6" ht="140.25" x14ac:dyDescent="0.25">
      <c r="A2118" s="34">
        <f>+'Key Dates'!$B$8</f>
        <v>45601</v>
      </c>
      <c r="B2118" s="34">
        <f>+'Key Dates'!$B$8</f>
        <v>45601</v>
      </c>
      <c r="C2118" s="47" t="s">
        <v>837</v>
      </c>
      <c r="D2118" s="27" t="s">
        <v>166</v>
      </c>
      <c r="E2118" s="2" t="s">
        <v>22</v>
      </c>
      <c r="F2118" s="2" t="s">
        <v>24</v>
      </c>
    </row>
    <row r="2119" spans="1:6" ht="140.25" x14ac:dyDescent="0.25">
      <c r="A2119" s="34">
        <f>+'Key Dates'!$B$8</f>
        <v>45601</v>
      </c>
      <c r="B2119" s="34">
        <f>+'Key Dates'!$B$8</f>
        <v>45601</v>
      </c>
      <c r="C2119" s="47" t="s">
        <v>837</v>
      </c>
      <c r="D2119" s="27" t="s">
        <v>166</v>
      </c>
      <c r="E2119" s="2" t="s">
        <v>23</v>
      </c>
      <c r="F2119" s="2" t="s">
        <v>24</v>
      </c>
    </row>
    <row r="2120" spans="1:6" ht="140.25" x14ac:dyDescent="0.25">
      <c r="A2120" s="34">
        <f>+'Key Dates'!$B$8</f>
        <v>45601</v>
      </c>
      <c r="B2120" s="34">
        <f>+'Key Dates'!$B$8</f>
        <v>45601</v>
      </c>
      <c r="C2120" s="47" t="s">
        <v>837</v>
      </c>
      <c r="D2120" s="27" t="s">
        <v>166</v>
      </c>
      <c r="E2120" s="2" t="s">
        <v>52</v>
      </c>
      <c r="F2120" s="2" t="s">
        <v>24</v>
      </c>
    </row>
    <row r="2121" spans="1:6" ht="78.75" x14ac:dyDescent="0.25">
      <c r="A2121" s="34">
        <f>+'Key Dates'!$B$8</f>
        <v>45601</v>
      </c>
      <c r="B2121" s="34">
        <f>+'Key Dates'!$B$8</f>
        <v>45601</v>
      </c>
      <c r="C2121" s="47" t="s">
        <v>838</v>
      </c>
      <c r="D2121" s="27" t="s">
        <v>572</v>
      </c>
      <c r="E2121" s="2" t="s">
        <v>17</v>
      </c>
      <c r="F2121" s="2" t="s">
        <v>208</v>
      </c>
    </row>
    <row r="2122" spans="1:6" ht="78.75" x14ac:dyDescent="0.25">
      <c r="A2122" s="34">
        <f>+'Key Dates'!$B$8</f>
        <v>45601</v>
      </c>
      <c r="B2122" s="34">
        <f>+'Key Dates'!$B$8</f>
        <v>45601</v>
      </c>
      <c r="C2122" s="47" t="s">
        <v>838</v>
      </c>
      <c r="D2122" s="27" t="s">
        <v>572</v>
      </c>
      <c r="E2122" s="2" t="s">
        <v>66</v>
      </c>
      <c r="F2122" s="2" t="s">
        <v>208</v>
      </c>
    </row>
    <row r="2123" spans="1:6" ht="78.75" x14ac:dyDescent="0.25">
      <c r="A2123" s="34">
        <f>+'Key Dates'!$B$8</f>
        <v>45601</v>
      </c>
      <c r="B2123" s="34">
        <f>+'Key Dates'!$B$8</f>
        <v>45601</v>
      </c>
      <c r="C2123" s="47" t="s">
        <v>838</v>
      </c>
      <c r="D2123" s="27" t="s">
        <v>572</v>
      </c>
      <c r="E2123" s="2" t="s">
        <v>55</v>
      </c>
      <c r="F2123" s="2" t="s">
        <v>208</v>
      </c>
    </row>
    <row r="2124" spans="1:6" ht="78.75" x14ac:dyDescent="0.25">
      <c r="A2124" s="34">
        <f>+'Key Dates'!$B$8</f>
        <v>45601</v>
      </c>
      <c r="B2124" s="34">
        <f>+'Key Dates'!$B$8</f>
        <v>45601</v>
      </c>
      <c r="C2124" s="47" t="s">
        <v>838</v>
      </c>
      <c r="D2124" s="27" t="s">
        <v>572</v>
      </c>
      <c r="E2124" s="2" t="s">
        <v>18</v>
      </c>
      <c r="F2124" s="2" t="s">
        <v>208</v>
      </c>
    </row>
    <row r="2125" spans="1:6" ht="78.75" x14ac:dyDescent="0.25">
      <c r="A2125" s="34">
        <f>+'Key Dates'!$B$8</f>
        <v>45601</v>
      </c>
      <c r="B2125" s="34">
        <f>+'Key Dates'!$B$8</f>
        <v>45601</v>
      </c>
      <c r="C2125" s="47" t="s">
        <v>838</v>
      </c>
      <c r="D2125" s="27" t="s">
        <v>572</v>
      </c>
      <c r="E2125" s="2" t="s">
        <v>900</v>
      </c>
      <c r="F2125" s="2" t="s">
        <v>208</v>
      </c>
    </row>
    <row r="2126" spans="1:6" ht="78.75" x14ac:dyDescent="0.25">
      <c r="A2126" s="34">
        <f>+'Key Dates'!$B$8</f>
        <v>45601</v>
      </c>
      <c r="B2126" s="34">
        <f>+'Key Dates'!$B$8</f>
        <v>45601</v>
      </c>
      <c r="C2126" s="47" t="s">
        <v>838</v>
      </c>
      <c r="D2126" s="27" t="s">
        <v>572</v>
      </c>
      <c r="E2126" s="2" t="s">
        <v>19</v>
      </c>
      <c r="F2126" s="2" t="s">
        <v>208</v>
      </c>
    </row>
    <row r="2127" spans="1:6" ht="78.75" x14ac:dyDescent="0.25">
      <c r="A2127" s="34">
        <f>+'Key Dates'!$B$8</f>
        <v>45601</v>
      </c>
      <c r="B2127" s="34">
        <f>+'Key Dates'!$B$8</f>
        <v>45601</v>
      </c>
      <c r="C2127" s="47" t="s">
        <v>838</v>
      </c>
      <c r="D2127" s="27" t="s">
        <v>572</v>
      </c>
      <c r="E2127" s="2" t="s">
        <v>20</v>
      </c>
      <c r="F2127" s="2" t="s">
        <v>208</v>
      </c>
    </row>
    <row r="2128" spans="1:6" ht="78.75" x14ac:dyDescent="0.25">
      <c r="A2128" s="34">
        <f>+'Key Dates'!$B$8</f>
        <v>45601</v>
      </c>
      <c r="B2128" s="34">
        <f>+'Key Dates'!$B$8</f>
        <v>45601</v>
      </c>
      <c r="C2128" s="47" t="s">
        <v>838</v>
      </c>
      <c r="D2128" s="27" t="s">
        <v>572</v>
      </c>
      <c r="E2128" s="2" t="s">
        <v>30</v>
      </c>
      <c r="F2128" s="2" t="s">
        <v>208</v>
      </c>
    </row>
    <row r="2129" spans="1:6" ht="78.75" x14ac:dyDescent="0.25">
      <c r="A2129" s="34">
        <f>+'Key Dates'!$B$8</f>
        <v>45601</v>
      </c>
      <c r="B2129" s="34">
        <f>+'Key Dates'!$B$8</f>
        <v>45601</v>
      </c>
      <c r="C2129" s="47" t="s">
        <v>838</v>
      </c>
      <c r="D2129" s="27" t="s">
        <v>572</v>
      </c>
      <c r="E2129" s="2" t="s">
        <v>21</v>
      </c>
      <c r="F2129" s="2" t="s">
        <v>208</v>
      </c>
    </row>
    <row r="2130" spans="1:6" ht="78.75" x14ac:dyDescent="0.25">
      <c r="A2130" s="34">
        <f>+'Key Dates'!$B$8</f>
        <v>45601</v>
      </c>
      <c r="B2130" s="34">
        <f>+'Key Dates'!$B$8</f>
        <v>45601</v>
      </c>
      <c r="C2130" s="47" t="s">
        <v>838</v>
      </c>
      <c r="D2130" s="27" t="s">
        <v>572</v>
      </c>
      <c r="E2130" s="2" t="s">
        <v>22</v>
      </c>
      <c r="F2130" s="2" t="s">
        <v>208</v>
      </c>
    </row>
    <row r="2131" spans="1:6" ht="78.75" x14ac:dyDescent="0.25">
      <c r="A2131" s="34">
        <f>+'Key Dates'!$B$8</f>
        <v>45601</v>
      </c>
      <c r="B2131" s="34">
        <f>+'Key Dates'!$B$8</f>
        <v>45601</v>
      </c>
      <c r="C2131" s="47" t="s">
        <v>838</v>
      </c>
      <c r="D2131" s="27" t="s">
        <v>572</v>
      </c>
      <c r="E2131" s="2" t="s">
        <v>23</v>
      </c>
      <c r="F2131" s="2" t="s">
        <v>208</v>
      </c>
    </row>
    <row r="2132" spans="1:6" ht="78.75" x14ac:dyDescent="0.25">
      <c r="A2132" s="34">
        <f>+'Key Dates'!$B$8</f>
        <v>45601</v>
      </c>
      <c r="B2132" s="34">
        <f>+'Key Dates'!$B$8</f>
        <v>45601</v>
      </c>
      <c r="C2132" s="47" t="s">
        <v>838</v>
      </c>
      <c r="D2132" s="27" t="s">
        <v>572</v>
      </c>
      <c r="E2132" s="2" t="s">
        <v>52</v>
      </c>
      <c r="F2132" s="2" t="s">
        <v>208</v>
      </c>
    </row>
    <row r="2133" spans="1:6" ht="189" x14ac:dyDescent="0.25">
      <c r="A2133" s="34">
        <f>+'Key Dates'!$B$8</f>
        <v>45601</v>
      </c>
      <c r="B2133" s="34">
        <f>+'Key Dates'!$B$8</f>
        <v>45601</v>
      </c>
      <c r="C2133" s="47" t="s">
        <v>839</v>
      </c>
      <c r="D2133" s="27" t="s">
        <v>82</v>
      </c>
      <c r="E2133" s="2" t="s">
        <v>17</v>
      </c>
      <c r="F2133" s="2" t="s">
        <v>208</v>
      </c>
    </row>
    <row r="2134" spans="1:6" ht="189" x14ac:dyDescent="0.25">
      <c r="A2134" s="34">
        <f>+'Key Dates'!$B$8</f>
        <v>45601</v>
      </c>
      <c r="B2134" s="34">
        <f>+'Key Dates'!$B$8</f>
        <v>45601</v>
      </c>
      <c r="C2134" s="47" t="s">
        <v>839</v>
      </c>
      <c r="D2134" s="27" t="s">
        <v>82</v>
      </c>
      <c r="E2134" s="2" t="s">
        <v>18</v>
      </c>
      <c r="F2134" s="2" t="s">
        <v>208</v>
      </c>
    </row>
    <row r="2135" spans="1:6" ht="189" x14ac:dyDescent="0.25">
      <c r="A2135" s="34">
        <f>+'Key Dates'!$B$8</f>
        <v>45601</v>
      </c>
      <c r="B2135" s="34">
        <f>+'Key Dates'!$B$8</f>
        <v>45601</v>
      </c>
      <c r="C2135" s="47" t="s">
        <v>839</v>
      </c>
      <c r="D2135" s="27" t="s">
        <v>82</v>
      </c>
      <c r="E2135" s="2" t="s">
        <v>19</v>
      </c>
      <c r="F2135" s="2" t="s">
        <v>208</v>
      </c>
    </row>
    <row r="2136" spans="1:6" ht="189" x14ac:dyDescent="0.25">
      <c r="A2136" s="34">
        <f>+'Key Dates'!$B$8</f>
        <v>45601</v>
      </c>
      <c r="B2136" s="34">
        <f>+'Key Dates'!$B$8</f>
        <v>45601</v>
      </c>
      <c r="C2136" s="47" t="s">
        <v>839</v>
      </c>
      <c r="D2136" s="27" t="s">
        <v>82</v>
      </c>
      <c r="E2136" s="2" t="s">
        <v>20</v>
      </c>
      <c r="F2136" s="2" t="s">
        <v>208</v>
      </c>
    </row>
    <row r="2137" spans="1:6" ht="189" x14ac:dyDescent="0.25">
      <c r="A2137" s="34">
        <f>+'Key Dates'!$B$8</f>
        <v>45601</v>
      </c>
      <c r="B2137" s="34">
        <f>+'Key Dates'!$B$8</f>
        <v>45601</v>
      </c>
      <c r="C2137" s="47" t="s">
        <v>839</v>
      </c>
      <c r="D2137" s="27" t="s">
        <v>82</v>
      </c>
      <c r="E2137" s="2" t="s">
        <v>30</v>
      </c>
      <c r="F2137" s="2" t="s">
        <v>208</v>
      </c>
    </row>
    <row r="2138" spans="1:6" ht="189" x14ac:dyDescent="0.25">
      <c r="A2138" s="34">
        <f>+'Key Dates'!$B$8</f>
        <v>45601</v>
      </c>
      <c r="B2138" s="34">
        <f>+'Key Dates'!$B$8</f>
        <v>45601</v>
      </c>
      <c r="C2138" s="47" t="s">
        <v>839</v>
      </c>
      <c r="D2138" s="27" t="s">
        <v>82</v>
      </c>
      <c r="E2138" s="2" t="s">
        <v>21</v>
      </c>
      <c r="F2138" s="2" t="s">
        <v>208</v>
      </c>
    </row>
    <row r="2139" spans="1:6" ht="63" x14ac:dyDescent="0.25">
      <c r="A2139" s="34">
        <f>+'Key Dates'!$B$8</f>
        <v>45601</v>
      </c>
      <c r="B2139" s="34">
        <f>+'Key Dates'!$B$8</f>
        <v>45601</v>
      </c>
      <c r="C2139" s="47" t="s">
        <v>840</v>
      </c>
      <c r="D2139" s="27" t="s">
        <v>88</v>
      </c>
      <c r="E2139" s="2" t="s">
        <v>17</v>
      </c>
      <c r="F2139" s="2" t="s">
        <v>24</v>
      </c>
    </row>
    <row r="2140" spans="1:6" ht="63" x14ac:dyDescent="0.25">
      <c r="A2140" s="34">
        <f>+'Key Dates'!$B$8</f>
        <v>45601</v>
      </c>
      <c r="B2140" s="34">
        <f>+'Key Dates'!$B$8</f>
        <v>45601</v>
      </c>
      <c r="C2140" s="47" t="s">
        <v>840</v>
      </c>
      <c r="D2140" s="27" t="s">
        <v>88</v>
      </c>
      <c r="E2140" s="2" t="s">
        <v>27</v>
      </c>
      <c r="F2140" s="2" t="s">
        <v>24</v>
      </c>
    </row>
    <row r="2141" spans="1:6" ht="63" x14ac:dyDescent="0.25">
      <c r="A2141" s="34">
        <f>+'Key Dates'!$B$8</f>
        <v>45601</v>
      </c>
      <c r="B2141" s="34">
        <f>+'Key Dates'!$B$8</f>
        <v>45601</v>
      </c>
      <c r="C2141" s="47" t="s">
        <v>840</v>
      </c>
      <c r="D2141" s="27" t="s">
        <v>88</v>
      </c>
      <c r="E2141" s="2" t="s">
        <v>55</v>
      </c>
      <c r="F2141" s="2" t="s">
        <v>24</v>
      </c>
    </row>
    <row r="2142" spans="1:6" ht="63" x14ac:dyDescent="0.25">
      <c r="A2142" s="34">
        <f>+'Key Dates'!$B$8</f>
        <v>45601</v>
      </c>
      <c r="B2142" s="34">
        <f>+'Key Dates'!$B$8</f>
        <v>45601</v>
      </c>
      <c r="C2142" s="47" t="s">
        <v>840</v>
      </c>
      <c r="D2142" s="27" t="s">
        <v>88</v>
      </c>
      <c r="E2142" s="2" t="s">
        <v>18</v>
      </c>
      <c r="F2142" s="2" t="s">
        <v>24</v>
      </c>
    </row>
    <row r="2143" spans="1:6" ht="173.25" x14ac:dyDescent="0.25">
      <c r="A2143" s="34">
        <f>+'Key Dates'!$B$8</f>
        <v>45601</v>
      </c>
      <c r="B2143" s="34">
        <f>+'Key Dates'!$B$8</f>
        <v>45601</v>
      </c>
      <c r="C2143" s="47" t="s">
        <v>841</v>
      </c>
      <c r="D2143" s="27" t="s">
        <v>88</v>
      </c>
      <c r="E2143" s="2" t="s">
        <v>17</v>
      </c>
      <c r="F2143" s="2" t="s">
        <v>24</v>
      </c>
    </row>
    <row r="2144" spans="1:6" ht="173.25" x14ac:dyDescent="0.25">
      <c r="A2144" s="34">
        <f>+'Key Dates'!$B$8</f>
        <v>45601</v>
      </c>
      <c r="B2144" s="34">
        <f>+'Key Dates'!$B$8</f>
        <v>45601</v>
      </c>
      <c r="C2144" s="47" t="s">
        <v>841</v>
      </c>
      <c r="D2144" s="27" t="s">
        <v>88</v>
      </c>
      <c r="E2144" s="2" t="s">
        <v>66</v>
      </c>
      <c r="F2144" s="2" t="s">
        <v>24</v>
      </c>
    </row>
    <row r="2145" spans="1:6" ht="173.25" x14ac:dyDescent="0.25">
      <c r="A2145" s="34">
        <f>+'Key Dates'!$B$8</f>
        <v>45601</v>
      </c>
      <c r="B2145" s="34">
        <f>+'Key Dates'!$B$8</f>
        <v>45601</v>
      </c>
      <c r="C2145" s="47" t="s">
        <v>841</v>
      </c>
      <c r="D2145" s="27" t="s">
        <v>88</v>
      </c>
      <c r="E2145" s="2" t="s">
        <v>55</v>
      </c>
      <c r="F2145" s="2" t="s">
        <v>24</v>
      </c>
    </row>
    <row r="2146" spans="1:6" ht="173.25" x14ac:dyDescent="0.25">
      <c r="A2146" s="34">
        <f>+'Key Dates'!$B$8</f>
        <v>45601</v>
      </c>
      <c r="B2146" s="34">
        <f>+'Key Dates'!$B$8</f>
        <v>45601</v>
      </c>
      <c r="C2146" s="47" t="s">
        <v>841</v>
      </c>
      <c r="D2146" s="27" t="s">
        <v>88</v>
      </c>
      <c r="E2146" s="2" t="s">
        <v>18</v>
      </c>
      <c r="F2146" s="2" t="s">
        <v>24</v>
      </c>
    </row>
    <row r="2147" spans="1:6" ht="173.25" x14ac:dyDescent="0.25">
      <c r="A2147" s="34">
        <f>+'Key Dates'!$B$8</f>
        <v>45601</v>
      </c>
      <c r="B2147" s="34">
        <f>+'Key Dates'!$B$8</f>
        <v>45601</v>
      </c>
      <c r="C2147" s="47" t="s">
        <v>841</v>
      </c>
      <c r="D2147" s="27" t="s">
        <v>88</v>
      </c>
      <c r="E2147" s="2" t="s">
        <v>900</v>
      </c>
      <c r="F2147" s="2" t="s">
        <v>24</v>
      </c>
    </row>
    <row r="2148" spans="1:6" ht="173.25" x14ac:dyDescent="0.25">
      <c r="A2148" s="34">
        <f>+'Key Dates'!$B$8</f>
        <v>45601</v>
      </c>
      <c r="B2148" s="34">
        <f>+'Key Dates'!$B$8</f>
        <v>45601</v>
      </c>
      <c r="C2148" s="47" t="s">
        <v>841</v>
      </c>
      <c r="D2148" s="27" t="s">
        <v>88</v>
      </c>
      <c r="E2148" s="2" t="s">
        <v>19</v>
      </c>
      <c r="F2148" s="2" t="s">
        <v>24</v>
      </c>
    </row>
    <row r="2149" spans="1:6" ht="173.25" x14ac:dyDescent="0.25">
      <c r="A2149" s="34">
        <f>+'Key Dates'!$B$8</f>
        <v>45601</v>
      </c>
      <c r="B2149" s="34">
        <f>+'Key Dates'!$B$8</f>
        <v>45601</v>
      </c>
      <c r="C2149" s="47" t="s">
        <v>841</v>
      </c>
      <c r="D2149" s="27" t="s">
        <v>88</v>
      </c>
      <c r="E2149" s="2" t="s">
        <v>20</v>
      </c>
      <c r="F2149" s="2" t="s">
        <v>24</v>
      </c>
    </row>
    <row r="2150" spans="1:6" ht="173.25" x14ac:dyDescent="0.25">
      <c r="A2150" s="34">
        <f>+'Key Dates'!$B$8</f>
        <v>45601</v>
      </c>
      <c r="B2150" s="34">
        <f>+'Key Dates'!$B$8</f>
        <v>45601</v>
      </c>
      <c r="C2150" s="47" t="s">
        <v>841</v>
      </c>
      <c r="D2150" s="27" t="s">
        <v>88</v>
      </c>
      <c r="E2150" s="2" t="s">
        <v>30</v>
      </c>
      <c r="F2150" s="2" t="s">
        <v>24</v>
      </c>
    </row>
    <row r="2151" spans="1:6" ht="173.25" x14ac:dyDescent="0.25">
      <c r="A2151" s="34">
        <f>+'Key Dates'!$B$8</f>
        <v>45601</v>
      </c>
      <c r="B2151" s="34">
        <f>+'Key Dates'!$B$8</f>
        <v>45601</v>
      </c>
      <c r="C2151" s="47" t="s">
        <v>841</v>
      </c>
      <c r="D2151" s="27" t="s">
        <v>88</v>
      </c>
      <c r="E2151" s="2" t="s">
        <v>21</v>
      </c>
      <c r="F2151" s="2" t="s">
        <v>24</v>
      </c>
    </row>
    <row r="2152" spans="1:6" ht="173.25" x14ac:dyDescent="0.25">
      <c r="A2152" s="34">
        <f>+'Key Dates'!$B$8</f>
        <v>45601</v>
      </c>
      <c r="B2152" s="34">
        <f>+'Key Dates'!$B$8</f>
        <v>45601</v>
      </c>
      <c r="C2152" s="47" t="s">
        <v>841</v>
      </c>
      <c r="D2152" s="27" t="s">
        <v>88</v>
      </c>
      <c r="E2152" s="2" t="s">
        <v>22</v>
      </c>
      <c r="F2152" s="2" t="s">
        <v>24</v>
      </c>
    </row>
    <row r="2153" spans="1:6" ht="173.25" x14ac:dyDescent="0.25">
      <c r="A2153" s="34">
        <f>+'Key Dates'!$B$8</f>
        <v>45601</v>
      </c>
      <c r="B2153" s="34">
        <f>+'Key Dates'!$B$8</f>
        <v>45601</v>
      </c>
      <c r="C2153" s="47" t="s">
        <v>841</v>
      </c>
      <c r="D2153" s="27" t="s">
        <v>88</v>
      </c>
      <c r="E2153" s="2" t="s">
        <v>23</v>
      </c>
      <c r="F2153" s="2" t="s">
        <v>24</v>
      </c>
    </row>
    <row r="2154" spans="1:6" ht="173.25" x14ac:dyDescent="0.25">
      <c r="A2154" s="34">
        <f>+'Key Dates'!$B$8</f>
        <v>45601</v>
      </c>
      <c r="B2154" s="34">
        <f>+'Key Dates'!$B$8</f>
        <v>45601</v>
      </c>
      <c r="C2154" s="47" t="s">
        <v>841</v>
      </c>
      <c r="D2154" s="27" t="s">
        <v>88</v>
      </c>
      <c r="E2154" s="2" t="s">
        <v>52</v>
      </c>
      <c r="F2154" s="2" t="s">
        <v>24</v>
      </c>
    </row>
    <row r="2155" spans="1:6" ht="110.25" x14ac:dyDescent="0.25">
      <c r="A2155" s="34">
        <f>+'Key Dates'!$B$8</f>
        <v>45601</v>
      </c>
      <c r="B2155" s="39">
        <f>+'Key Dates'!$B$8+1</f>
        <v>45602</v>
      </c>
      <c r="C2155" s="44" t="s">
        <v>438</v>
      </c>
      <c r="D2155" s="27" t="s">
        <v>146</v>
      </c>
      <c r="E2155" s="2" t="s">
        <v>17</v>
      </c>
      <c r="F2155" s="2" t="s">
        <v>208</v>
      </c>
    </row>
    <row r="2156" spans="1:6" ht="110.25" x14ac:dyDescent="0.25">
      <c r="A2156" s="34">
        <f>+'Key Dates'!$B$8</f>
        <v>45601</v>
      </c>
      <c r="B2156" s="39">
        <f>+'Key Dates'!$B$8+1</f>
        <v>45602</v>
      </c>
      <c r="C2156" s="44" t="s">
        <v>438</v>
      </c>
      <c r="D2156" s="27" t="s">
        <v>146</v>
      </c>
      <c r="E2156" s="2" t="s">
        <v>66</v>
      </c>
      <c r="F2156" s="2" t="s">
        <v>208</v>
      </c>
    </row>
    <row r="2157" spans="1:6" ht="110.25" x14ac:dyDescent="0.25">
      <c r="A2157" s="34">
        <f>+'Key Dates'!$B$8</f>
        <v>45601</v>
      </c>
      <c r="B2157" s="39">
        <f>+'Key Dates'!$B$8+1</f>
        <v>45602</v>
      </c>
      <c r="C2157" s="44" t="s">
        <v>438</v>
      </c>
      <c r="D2157" s="27" t="s">
        <v>146</v>
      </c>
      <c r="E2157" s="2" t="s">
        <v>55</v>
      </c>
      <c r="F2157" s="2" t="s">
        <v>208</v>
      </c>
    </row>
    <row r="2158" spans="1:6" ht="110.25" x14ac:dyDescent="0.25">
      <c r="A2158" s="34">
        <f>+'Key Dates'!$B$8</f>
        <v>45601</v>
      </c>
      <c r="B2158" s="39">
        <f>+'Key Dates'!$B$8+1</f>
        <v>45602</v>
      </c>
      <c r="C2158" s="44" t="s">
        <v>438</v>
      </c>
      <c r="D2158" s="27" t="s">
        <v>146</v>
      </c>
      <c r="E2158" s="2" t="s">
        <v>18</v>
      </c>
      <c r="F2158" s="2" t="s">
        <v>208</v>
      </c>
    </row>
    <row r="2159" spans="1:6" ht="110.25" x14ac:dyDescent="0.25">
      <c r="A2159" s="34">
        <f>+'Key Dates'!$B$8</f>
        <v>45601</v>
      </c>
      <c r="B2159" s="39">
        <f>+'Key Dates'!$B$8+1</f>
        <v>45602</v>
      </c>
      <c r="C2159" s="44" t="s">
        <v>438</v>
      </c>
      <c r="D2159" s="27" t="s">
        <v>146</v>
      </c>
      <c r="E2159" s="2" t="s">
        <v>900</v>
      </c>
      <c r="F2159" s="2" t="s">
        <v>208</v>
      </c>
    </row>
    <row r="2160" spans="1:6" ht="110.25" x14ac:dyDescent="0.25">
      <c r="A2160" s="34">
        <f>+'Key Dates'!$B$8</f>
        <v>45601</v>
      </c>
      <c r="B2160" s="39">
        <f>+'Key Dates'!$B$8+1</f>
        <v>45602</v>
      </c>
      <c r="C2160" s="44" t="s">
        <v>438</v>
      </c>
      <c r="D2160" s="27" t="s">
        <v>146</v>
      </c>
      <c r="E2160" s="2" t="s">
        <v>19</v>
      </c>
      <c r="F2160" s="2" t="s">
        <v>208</v>
      </c>
    </row>
    <row r="2161" spans="1:6" ht="110.25" x14ac:dyDescent="0.25">
      <c r="A2161" s="34">
        <f>+'Key Dates'!$B$8</f>
        <v>45601</v>
      </c>
      <c r="B2161" s="39">
        <f>+'Key Dates'!$B$8+1</f>
        <v>45602</v>
      </c>
      <c r="C2161" s="44" t="s">
        <v>438</v>
      </c>
      <c r="D2161" s="27" t="s">
        <v>146</v>
      </c>
      <c r="E2161" s="2" t="s">
        <v>20</v>
      </c>
      <c r="F2161" s="2" t="s">
        <v>208</v>
      </c>
    </row>
    <row r="2162" spans="1:6" ht="110.25" x14ac:dyDescent="0.25">
      <c r="A2162" s="34">
        <f>+'Key Dates'!$B$8</f>
        <v>45601</v>
      </c>
      <c r="B2162" s="39">
        <f>+'Key Dates'!$B$8+1</f>
        <v>45602</v>
      </c>
      <c r="C2162" s="44" t="s">
        <v>438</v>
      </c>
      <c r="D2162" s="27" t="s">
        <v>146</v>
      </c>
      <c r="E2162" s="2" t="s">
        <v>30</v>
      </c>
      <c r="F2162" s="2" t="s">
        <v>208</v>
      </c>
    </row>
    <row r="2163" spans="1:6" ht="110.25" x14ac:dyDescent="0.25">
      <c r="A2163" s="34">
        <f>+'Key Dates'!$B$8</f>
        <v>45601</v>
      </c>
      <c r="B2163" s="39">
        <f>+'Key Dates'!$B$8+1</f>
        <v>45602</v>
      </c>
      <c r="C2163" s="44" t="s">
        <v>438</v>
      </c>
      <c r="D2163" s="27" t="s">
        <v>146</v>
      </c>
      <c r="E2163" s="2" t="s">
        <v>21</v>
      </c>
      <c r="F2163" s="2" t="s">
        <v>208</v>
      </c>
    </row>
    <row r="2164" spans="1:6" ht="110.25" x14ac:dyDescent="0.25">
      <c r="A2164" s="34">
        <f>+'Key Dates'!$B$8</f>
        <v>45601</v>
      </c>
      <c r="B2164" s="39">
        <f>+'Key Dates'!$B$8+1</f>
        <v>45602</v>
      </c>
      <c r="C2164" s="44" t="s">
        <v>438</v>
      </c>
      <c r="D2164" s="27" t="s">
        <v>146</v>
      </c>
      <c r="E2164" s="2" t="s">
        <v>22</v>
      </c>
      <c r="F2164" s="2" t="s">
        <v>208</v>
      </c>
    </row>
    <row r="2165" spans="1:6" ht="110.25" x14ac:dyDescent="0.25">
      <c r="A2165" s="34">
        <f>+'Key Dates'!$B$8</f>
        <v>45601</v>
      </c>
      <c r="B2165" s="39">
        <f>+'Key Dates'!$B$8+1</f>
        <v>45602</v>
      </c>
      <c r="C2165" s="44" t="s">
        <v>438</v>
      </c>
      <c r="D2165" s="27" t="s">
        <v>146</v>
      </c>
      <c r="E2165" s="2" t="s">
        <v>23</v>
      </c>
      <c r="F2165" s="2" t="s">
        <v>208</v>
      </c>
    </row>
    <row r="2166" spans="1:6" ht="110.25" x14ac:dyDescent="0.25">
      <c r="A2166" s="34">
        <f>+'Key Dates'!$B$8</f>
        <v>45601</v>
      </c>
      <c r="B2166" s="39">
        <f>+'Key Dates'!$B$8+1</f>
        <v>45602</v>
      </c>
      <c r="C2166" s="44" t="s">
        <v>438</v>
      </c>
      <c r="D2166" s="27" t="s">
        <v>146</v>
      </c>
      <c r="E2166" s="2" t="s">
        <v>52</v>
      </c>
      <c r="F2166" s="2" t="s">
        <v>208</v>
      </c>
    </row>
    <row r="2167" spans="1:6" ht="157.5" x14ac:dyDescent="0.25">
      <c r="A2167" s="34">
        <f>+'Key Dates'!$B$8</f>
        <v>45601</v>
      </c>
      <c r="B2167" s="39">
        <f>+'Key Dates'!$B$8+1</f>
        <v>45602</v>
      </c>
      <c r="C2167" s="44" t="s">
        <v>475</v>
      </c>
      <c r="D2167" s="27" t="s">
        <v>167</v>
      </c>
      <c r="E2167" s="2" t="s">
        <v>17</v>
      </c>
      <c r="F2167" s="2" t="s">
        <v>34</v>
      </c>
    </row>
    <row r="2168" spans="1:6" ht="157.5" x14ac:dyDescent="0.25">
      <c r="A2168" s="34">
        <f>+'Key Dates'!$B$8</f>
        <v>45601</v>
      </c>
      <c r="B2168" s="39">
        <f>+'Key Dates'!$B$8+1</f>
        <v>45602</v>
      </c>
      <c r="C2168" s="44" t="s">
        <v>475</v>
      </c>
      <c r="D2168" s="27" t="s">
        <v>167</v>
      </c>
      <c r="E2168" s="2" t="s">
        <v>27</v>
      </c>
      <c r="F2168" s="2" t="s">
        <v>34</v>
      </c>
    </row>
    <row r="2169" spans="1:6" ht="157.5" x14ac:dyDescent="0.25">
      <c r="A2169" s="34">
        <f>+'Key Dates'!$B$8</f>
        <v>45601</v>
      </c>
      <c r="B2169" s="39">
        <f>+'Key Dates'!$B$8+1</f>
        <v>45602</v>
      </c>
      <c r="C2169" s="44" t="s">
        <v>475</v>
      </c>
      <c r="D2169" s="27" t="s">
        <v>167</v>
      </c>
      <c r="E2169" s="2" t="s">
        <v>66</v>
      </c>
      <c r="F2169" s="2" t="s">
        <v>34</v>
      </c>
    </row>
    <row r="2170" spans="1:6" ht="157.5" x14ac:dyDescent="0.25">
      <c r="A2170" s="34">
        <f>+'Key Dates'!$B$8</f>
        <v>45601</v>
      </c>
      <c r="B2170" s="39">
        <f>+'Key Dates'!$B$8+1</f>
        <v>45602</v>
      </c>
      <c r="C2170" s="44" t="s">
        <v>475</v>
      </c>
      <c r="D2170" s="27" t="s">
        <v>167</v>
      </c>
      <c r="E2170" s="2" t="s">
        <v>55</v>
      </c>
      <c r="F2170" s="2" t="s">
        <v>34</v>
      </c>
    </row>
    <row r="2171" spans="1:6" ht="157.5" x14ac:dyDescent="0.25">
      <c r="A2171" s="34">
        <f>+'Key Dates'!$B$8</f>
        <v>45601</v>
      </c>
      <c r="B2171" s="39">
        <f>+'Key Dates'!$B$8+1</f>
        <v>45602</v>
      </c>
      <c r="C2171" s="44" t="s">
        <v>475</v>
      </c>
      <c r="D2171" s="27" t="s">
        <v>167</v>
      </c>
      <c r="E2171" s="2" t="s">
        <v>18</v>
      </c>
      <c r="F2171" s="2" t="s">
        <v>34</v>
      </c>
    </row>
    <row r="2172" spans="1:6" ht="47.25" x14ac:dyDescent="0.25">
      <c r="A2172" s="34">
        <f>+'Key Dates'!$B$8</f>
        <v>45601</v>
      </c>
      <c r="B2172" s="39">
        <f>+'Key Dates'!$B$8+1</f>
        <v>45602</v>
      </c>
      <c r="C2172" s="44" t="s">
        <v>439</v>
      </c>
      <c r="D2172" s="27" t="s">
        <v>89</v>
      </c>
      <c r="E2172" s="2" t="s">
        <v>17</v>
      </c>
      <c r="F2172" s="2" t="s">
        <v>68</v>
      </c>
    </row>
    <row r="2173" spans="1:6" ht="47.25" x14ac:dyDescent="0.25">
      <c r="A2173" s="34">
        <f>+'Key Dates'!$B$8</f>
        <v>45601</v>
      </c>
      <c r="B2173" s="39">
        <f>+'Key Dates'!$B$8+1</f>
        <v>45602</v>
      </c>
      <c r="C2173" s="44" t="s">
        <v>439</v>
      </c>
      <c r="D2173" s="27" t="s">
        <v>89</v>
      </c>
      <c r="E2173" s="2" t="s">
        <v>18</v>
      </c>
      <c r="F2173" s="2" t="s">
        <v>68</v>
      </c>
    </row>
    <row r="2174" spans="1:6" ht="47.25" x14ac:dyDescent="0.25">
      <c r="A2174" s="34">
        <f>+'Key Dates'!$B$8</f>
        <v>45601</v>
      </c>
      <c r="B2174" s="39">
        <f>+'Key Dates'!$B$8+1</f>
        <v>45602</v>
      </c>
      <c r="C2174" s="44" t="s">
        <v>439</v>
      </c>
      <c r="D2174" s="27" t="s">
        <v>89</v>
      </c>
      <c r="E2174" s="2" t="s">
        <v>19</v>
      </c>
      <c r="F2174" s="2" t="s">
        <v>68</v>
      </c>
    </row>
    <row r="2175" spans="1:6" ht="47.25" x14ac:dyDescent="0.25">
      <c r="A2175" s="34">
        <f>+'Key Dates'!$B$8</f>
        <v>45601</v>
      </c>
      <c r="B2175" s="39">
        <f>+'Key Dates'!$B$8+1</f>
        <v>45602</v>
      </c>
      <c r="C2175" s="44" t="s">
        <v>439</v>
      </c>
      <c r="D2175" s="27" t="s">
        <v>89</v>
      </c>
      <c r="E2175" s="2" t="s">
        <v>20</v>
      </c>
      <c r="F2175" s="2" t="s">
        <v>68</v>
      </c>
    </row>
    <row r="2176" spans="1:6" ht="47.25" x14ac:dyDescent="0.25">
      <c r="A2176" s="34">
        <f>+'Key Dates'!$B$8</f>
        <v>45601</v>
      </c>
      <c r="B2176" s="39">
        <f>+'Key Dates'!$B$8+1</f>
        <v>45602</v>
      </c>
      <c r="C2176" s="44" t="s">
        <v>439</v>
      </c>
      <c r="D2176" s="27" t="s">
        <v>89</v>
      </c>
      <c r="E2176" s="2" t="s">
        <v>30</v>
      </c>
      <c r="F2176" s="2" t="s">
        <v>68</v>
      </c>
    </row>
    <row r="2177" spans="1:6" ht="47.25" x14ac:dyDescent="0.25">
      <c r="A2177" s="34">
        <f>+'Key Dates'!$B$8</f>
        <v>45601</v>
      </c>
      <c r="B2177" s="39">
        <f>+'Key Dates'!$B$8+1</f>
        <v>45602</v>
      </c>
      <c r="C2177" s="44" t="s">
        <v>439</v>
      </c>
      <c r="D2177" s="27" t="s">
        <v>89</v>
      </c>
      <c r="E2177" s="2" t="s">
        <v>21</v>
      </c>
      <c r="F2177" s="2" t="s">
        <v>68</v>
      </c>
    </row>
    <row r="2178" spans="1:6" ht="78.75" x14ac:dyDescent="0.25">
      <c r="A2178" s="34">
        <f>+'Key Dates'!$B$8+1</f>
        <v>45602</v>
      </c>
      <c r="B2178" s="34">
        <f>+'Key Dates'!$B$8+42</f>
        <v>45643</v>
      </c>
      <c r="C2178" s="44" t="s">
        <v>440</v>
      </c>
      <c r="D2178" s="27">
        <v>201.17099999999999</v>
      </c>
      <c r="E2178" s="2" t="s">
        <v>17</v>
      </c>
      <c r="F2178" s="2" t="s">
        <v>210</v>
      </c>
    </row>
    <row r="2179" spans="1:6" ht="78.75" x14ac:dyDescent="0.25">
      <c r="A2179" s="34">
        <f>+'Key Dates'!$B$8+1</f>
        <v>45602</v>
      </c>
      <c r="B2179" s="34">
        <f>+'Key Dates'!$B$8+42</f>
        <v>45643</v>
      </c>
      <c r="C2179" s="44" t="s">
        <v>440</v>
      </c>
      <c r="D2179" s="27">
        <v>201.17099999999999</v>
      </c>
      <c r="E2179" s="2" t="s">
        <v>18</v>
      </c>
      <c r="F2179" s="2" t="s">
        <v>210</v>
      </c>
    </row>
    <row r="2180" spans="1:6" ht="47.25" x14ac:dyDescent="0.25">
      <c r="A2180" s="34">
        <f>+'Key Dates'!$B$8+1</f>
        <v>45602</v>
      </c>
      <c r="B2180" s="34">
        <f>+'Key Dates'!$B$8+42</f>
        <v>45643</v>
      </c>
      <c r="C2180" s="44" t="s">
        <v>476</v>
      </c>
      <c r="D2180" s="27" t="s">
        <v>91</v>
      </c>
      <c r="E2180" s="2" t="s">
        <v>17</v>
      </c>
      <c r="F2180" s="2" t="s">
        <v>210</v>
      </c>
    </row>
    <row r="2181" spans="1:6" ht="47.25" x14ac:dyDescent="0.25">
      <c r="A2181" s="34">
        <f>+'Key Dates'!$B$8+1</f>
        <v>45602</v>
      </c>
      <c r="B2181" s="34">
        <f>+'Key Dates'!$B$8+42</f>
        <v>45643</v>
      </c>
      <c r="C2181" s="44" t="s">
        <v>476</v>
      </c>
      <c r="D2181" s="27" t="s">
        <v>91</v>
      </c>
      <c r="E2181" s="2" t="s">
        <v>18</v>
      </c>
      <c r="F2181" s="2" t="s">
        <v>210</v>
      </c>
    </row>
    <row r="2182" spans="1:6" ht="63" x14ac:dyDescent="0.25">
      <c r="A2182" s="34">
        <f>+'Key Dates'!$B$8+1</f>
        <v>45602</v>
      </c>
      <c r="B2182" s="34">
        <f>+'Key Dates'!$B$8+42</f>
        <v>45643</v>
      </c>
      <c r="C2182" s="44" t="s">
        <v>442</v>
      </c>
      <c r="D2182" s="27" t="s">
        <v>168</v>
      </c>
      <c r="E2182" s="2" t="s">
        <v>17</v>
      </c>
      <c r="F2182" s="2" t="s">
        <v>34</v>
      </c>
    </row>
    <row r="2183" spans="1:6" ht="63" x14ac:dyDescent="0.25">
      <c r="A2183" s="34">
        <f>+'Key Dates'!$B$8+1</f>
        <v>45602</v>
      </c>
      <c r="B2183" s="34">
        <f>+'Key Dates'!$B$8+42</f>
        <v>45643</v>
      </c>
      <c r="C2183" s="44" t="s">
        <v>442</v>
      </c>
      <c r="D2183" s="27" t="s">
        <v>168</v>
      </c>
      <c r="E2183" s="2" t="s">
        <v>18</v>
      </c>
      <c r="F2183" s="2" t="s">
        <v>34</v>
      </c>
    </row>
    <row r="2184" spans="1:6" ht="47.25" x14ac:dyDescent="0.25">
      <c r="A2184" s="34">
        <f>+'Key Dates'!$B$8+2</f>
        <v>45603</v>
      </c>
      <c r="B2184" s="34">
        <f>+'Key Dates'!$B$8+2</f>
        <v>45603</v>
      </c>
      <c r="C2184" s="44" t="s">
        <v>477</v>
      </c>
      <c r="D2184" s="27" t="s">
        <v>89</v>
      </c>
      <c r="E2184" s="2" t="s">
        <v>17</v>
      </c>
      <c r="F2184" s="2" t="s">
        <v>34</v>
      </c>
    </row>
    <row r="2185" spans="1:6" ht="47.25" x14ac:dyDescent="0.25">
      <c r="A2185" s="34">
        <f>+'Key Dates'!$B$8+2</f>
        <v>45603</v>
      </c>
      <c r="B2185" s="34">
        <f>+'Key Dates'!$B$8+2</f>
        <v>45603</v>
      </c>
      <c r="C2185" s="44" t="s">
        <v>477</v>
      </c>
      <c r="D2185" s="27" t="s">
        <v>89</v>
      </c>
      <c r="E2185" s="2" t="s">
        <v>18</v>
      </c>
      <c r="F2185" s="2" t="s">
        <v>34</v>
      </c>
    </row>
    <row r="2186" spans="1:6" ht="47.25" x14ac:dyDescent="0.25">
      <c r="A2186" s="34">
        <f>+'Key Dates'!$B$8+2</f>
        <v>45603</v>
      </c>
      <c r="B2186" s="34">
        <f>+'Key Dates'!$B$8+2</f>
        <v>45603</v>
      </c>
      <c r="C2186" s="44" t="s">
        <v>477</v>
      </c>
      <c r="D2186" s="27" t="s">
        <v>89</v>
      </c>
      <c r="E2186" s="2" t="s">
        <v>19</v>
      </c>
      <c r="F2186" s="2" t="s">
        <v>34</v>
      </c>
    </row>
    <row r="2187" spans="1:6" ht="47.25" x14ac:dyDescent="0.25">
      <c r="A2187" s="34">
        <f>+'Key Dates'!$B$8+2</f>
        <v>45603</v>
      </c>
      <c r="B2187" s="34">
        <f>+'Key Dates'!$B$8+2</f>
        <v>45603</v>
      </c>
      <c r="C2187" s="44" t="s">
        <v>477</v>
      </c>
      <c r="D2187" s="27" t="s">
        <v>89</v>
      </c>
      <c r="E2187" s="2" t="s">
        <v>20</v>
      </c>
      <c r="F2187" s="2" t="s">
        <v>34</v>
      </c>
    </row>
    <row r="2188" spans="1:6" ht="47.25" x14ac:dyDescent="0.25">
      <c r="A2188" s="34">
        <f>+'Key Dates'!$B$8+2</f>
        <v>45603</v>
      </c>
      <c r="B2188" s="34">
        <f>+'Key Dates'!$B$8+2</f>
        <v>45603</v>
      </c>
      <c r="C2188" s="44" t="s">
        <v>477</v>
      </c>
      <c r="D2188" s="27" t="s">
        <v>89</v>
      </c>
      <c r="E2188" s="2" t="s">
        <v>30</v>
      </c>
      <c r="F2188" s="2" t="s">
        <v>34</v>
      </c>
    </row>
    <row r="2189" spans="1:6" ht="47.25" x14ac:dyDescent="0.25">
      <c r="A2189" s="34">
        <f>+'Key Dates'!$B$8+2</f>
        <v>45603</v>
      </c>
      <c r="B2189" s="34">
        <f>+'Key Dates'!$B$8+2</f>
        <v>45603</v>
      </c>
      <c r="C2189" s="44" t="s">
        <v>477</v>
      </c>
      <c r="D2189" s="27" t="s">
        <v>89</v>
      </c>
      <c r="E2189" s="2" t="s">
        <v>21</v>
      </c>
      <c r="F2189" s="2" t="s">
        <v>34</v>
      </c>
    </row>
    <row r="2190" spans="1:6" ht="141.75" x14ac:dyDescent="0.25">
      <c r="A2190" s="34">
        <f>+'Key Dates'!$B$8+3</f>
        <v>45604</v>
      </c>
      <c r="B2190" s="34">
        <f>+'Key Dates'!$B$8+10</f>
        <v>45611</v>
      </c>
      <c r="C2190" s="44" t="s">
        <v>842</v>
      </c>
      <c r="D2190" s="27" t="s">
        <v>169</v>
      </c>
      <c r="E2190" s="2" t="s">
        <v>17</v>
      </c>
      <c r="F2190" s="2" t="s">
        <v>34</v>
      </c>
    </row>
    <row r="2191" spans="1:6" ht="141.75" x14ac:dyDescent="0.25">
      <c r="A2191" s="34">
        <f>+'Key Dates'!$B$8+3</f>
        <v>45604</v>
      </c>
      <c r="B2191" s="34">
        <f>+'Key Dates'!$B$8+10</f>
        <v>45611</v>
      </c>
      <c r="C2191" s="44" t="s">
        <v>842</v>
      </c>
      <c r="D2191" s="27" t="s">
        <v>169</v>
      </c>
      <c r="E2191" s="2" t="s">
        <v>27</v>
      </c>
      <c r="F2191" s="2" t="s">
        <v>34</v>
      </c>
    </row>
    <row r="2192" spans="1:6" ht="141.75" x14ac:dyDescent="0.25">
      <c r="A2192" s="34">
        <f>+'Key Dates'!$B$8+3</f>
        <v>45604</v>
      </c>
      <c r="B2192" s="34">
        <f>+'Key Dates'!$B$8+10</f>
        <v>45611</v>
      </c>
      <c r="C2192" s="44" t="s">
        <v>842</v>
      </c>
      <c r="D2192" s="27" t="s">
        <v>169</v>
      </c>
      <c r="E2192" s="2" t="s">
        <v>66</v>
      </c>
      <c r="F2192" s="2" t="s">
        <v>34</v>
      </c>
    </row>
    <row r="2193" spans="1:6" ht="141.75" x14ac:dyDescent="0.25">
      <c r="A2193" s="34">
        <f>+'Key Dates'!$B$8+3</f>
        <v>45604</v>
      </c>
      <c r="B2193" s="34">
        <f>+'Key Dates'!$B$8+10</f>
        <v>45611</v>
      </c>
      <c r="C2193" s="44" t="s">
        <v>842</v>
      </c>
      <c r="D2193" s="27" t="s">
        <v>169</v>
      </c>
      <c r="E2193" s="2" t="s">
        <v>55</v>
      </c>
      <c r="F2193" s="2" t="s">
        <v>34</v>
      </c>
    </row>
    <row r="2194" spans="1:6" ht="141.75" x14ac:dyDescent="0.25">
      <c r="A2194" s="34">
        <f>+'Key Dates'!$B$8+3</f>
        <v>45604</v>
      </c>
      <c r="B2194" s="34">
        <f>+'Key Dates'!$B$8+10</f>
        <v>45611</v>
      </c>
      <c r="C2194" s="44" t="s">
        <v>842</v>
      </c>
      <c r="D2194" s="27" t="s">
        <v>169</v>
      </c>
      <c r="E2194" s="2" t="s">
        <v>18</v>
      </c>
      <c r="F2194" s="2" t="s">
        <v>34</v>
      </c>
    </row>
    <row r="2195" spans="1:6" ht="141.75" x14ac:dyDescent="0.25">
      <c r="A2195" s="34">
        <f>+'Key Dates'!$B$8+3</f>
        <v>45604</v>
      </c>
      <c r="B2195" s="34">
        <f>+'Key Dates'!$B$8+10</f>
        <v>45611</v>
      </c>
      <c r="C2195" s="44" t="s">
        <v>842</v>
      </c>
      <c r="D2195" s="27" t="s">
        <v>169</v>
      </c>
      <c r="E2195" s="2" t="s">
        <v>900</v>
      </c>
      <c r="F2195" s="2" t="s">
        <v>34</v>
      </c>
    </row>
    <row r="2196" spans="1:6" ht="110.25" x14ac:dyDescent="0.25">
      <c r="A2196" s="34">
        <f>+'Key Dates'!$B$8+3</f>
        <v>45604</v>
      </c>
      <c r="B2196" s="34">
        <f>+'Key Dates'!$B$8+10</f>
        <v>45611</v>
      </c>
      <c r="C2196" s="44" t="s">
        <v>478</v>
      </c>
      <c r="D2196" s="27" t="s">
        <v>170</v>
      </c>
      <c r="E2196" s="2" t="s">
        <v>17</v>
      </c>
      <c r="F2196" s="2" t="s">
        <v>34</v>
      </c>
    </row>
    <row r="2197" spans="1:6" ht="110.25" x14ac:dyDescent="0.25">
      <c r="A2197" s="34">
        <f>+'Key Dates'!$B$8+3</f>
        <v>45604</v>
      </c>
      <c r="B2197" s="34">
        <f>+'Key Dates'!$B$8+10</f>
        <v>45611</v>
      </c>
      <c r="C2197" s="44" t="s">
        <v>478</v>
      </c>
      <c r="D2197" s="27" t="s">
        <v>170</v>
      </c>
      <c r="E2197" s="2" t="s">
        <v>18</v>
      </c>
      <c r="F2197" s="2" t="s">
        <v>34</v>
      </c>
    </row>
    <row r="2198" spans="1:6" ht="110.25" x14ac:dyDescent="0.25">
      <c r="A2198" s="34">
        <f>+'Key Dates'!$B$8+3</f>
        <v>45604</v>
      </c>
      <c r="B2198" s="34">
        <f>+'Key Dates'!$B$8+10</f>
        <v>45611</v>
      </c>
      <c r="C2198" s="44" t="s">
        <v>478</v>
      </c>
      <c r="D2198" s="27" t="s">
        <v>170</v>
      </c>
      <c r="E2198" s="2" t="s">
        <v>900</v>
      </c>
      <c r="F2198" s="2" t="s">
        <v>34</v>
      </c>
    </row>
    <row r="2199" spans="1:6" ht="315" x14ac:dyDescent="0.25">
      <c r="A2199" s="34">
        <f>+'Key Dates'!$B$8+3</f>
        <v>45604</v>
      </c>
      <c r="B2199" s="34">
        <f>+'Key Dates'!$B$8+10</f>
        <v>45611</v>
      </c>
      <c r="C2199" s="44" t="s">
        <v>638</v>
      </c>
      <c r="D2199" s="27" t="s">
        <v>171</v>
      </c>
      <c r="E2199" s="2" t="s">
        <v>17</v>
      </c>
      <c r="F2199" s="2" t="s">
        <v>211</v>
      </c>
    </row>
    <row r="2200" spans="1:6" ht="315" x14ac:dyDescent="0.25">
      <c r="A2200" s="34">
        <f>+'Key Dates'!$B$8+3</f>
        <v>45604</v>
      </c>
      <c r="B2200" s="34">
        <f>+'Key Dates'!$B$8+10</f>
        <v>45611</v>
      </c>
      <c r="C2200" s="44" t="s">
        <v>638</v>
      </c>
      <c r="D2200" s="27" t="s">
        <v>171</v>
      </c>
      <c r="E2200" s="2" t="s">
        <v>66</v>
      </c>
      <c r="F2200" s="2" t="s">
        <v>211</v>
      </c>
    </row>
    <row r="2201" spans="1:6" ht="315" x14ac:dyDescent="0.25">
      <c r="A2201" s="34">
        <f>+'Key Dates'!$B$8+3</f>
        <v>45604</v>
      </c>
      <c r="B2201" s="34">
        <f>+'Key Dates'!$B$8+10</f>
        <v>45611</v>
      </c>
      <c r="C2201" s="44" t="s">
        <v>638</v>
      </c>
      <c r="D2201" s="27" t="s">
        <v>171</v>
      </c>
      <c r="E2201" s="2" t="s">
        <v>55</v>
      </c>
      <c r="F2201" s="2" t="s">
        <v>211</v>
      </c>
    </row>
    <row r="2202" spans="1:6" ht="315" x14ac:dyDescent="0.25">
      <c r="A2202" s="34">
        <f>+'Key Dates'!$B$8+3</f>
        <v>45604</v>
      </c>
      <c r="B2202" s="34">
        <f>+'Key Dates'!$B$8+10</f>
        <v>45611</v>
      </c>
      <c r="C2202" s="44" t="s">
        <v>638</v>
      </c>
      <c r="D2202" s="27" t="s">
        <v>171</v>
      </c>
      <c r="E2202" s="2" t="s">
        <v>18</v>
      </c>
      <c r="F2202" s="2" t="s">
        <v>211</v>
      </c>
    </row>
    <row r="2203" spans="1:6" ht="315" x14ac:dyDescent="0.25">
      <c r="A2203" s="34">
        <f>+'Key Dates'!$B$8+3</f>
        <v>45604</v>
      </c>
      <c r="B2203" s="34">
        <f>+'Key Dates'!$B$8+10</f>
        <v>45611</v>
      </c>
      <c r="C2203" s="44" t="s">
        <v>638</v>
      </c>
      <c r="D2203" s="27" t="s">
        <v>171</v>
      </c>
      <c r="E2203" s="2" t="s">
        <v>19</v>
      </c>
      <c r="F2203" s="2" t="s">
        <v>211</v>
      </c>
    </row>
    <row r="2204" spans="1:6" ht="315" x14ac:dyDescent="0.25">
      <c r="A2204" s="34">
        <f>+'Key Dates'!$B$8+3</f>
        <v>45604</v>
      </c>
      <c r="B2204" s="34">
        <f>+'Key Dates'!$B$8+10</f>
        <v>45611</v>
      </c>
      <c r="C2204" s="44" t="s">
        <v>638</v>
      </c>
      <c r="D2204" s="27" t="s">
        <v>171</v>
      </c>
      <c r="E2204" s="2" t="s">
        <v>20</v>
      </c>
      <c r="F2204" s="2" t="s">
        <v>211</v>
      </c>
    </row>
    <row r="2205" spans="1:6" s="32" customFormat="1" ht="315" x14ac:dyDescent="0.25">
      <c r="A2205" s="34">
        <f>+'Key Dates'!$B$8+3</f>
        <v>45604</v>
      </c>
      <c r="B2205" s="34">
        <f>+'Key Dates'!$B$8+10</f>
        <v>45611</v>
      </c>
      <c r="C2205" s="44" t="s">
        <v>638</v>
      </c>
      <c r="D2205" s="27" t="s">
        <v>171</v>
      </c>
      <c r="E2205" s="2" t="s">
        <v>30</v>
      </c>
      <c r="F2205" s="2" t="s">
        <v>211</v>
      </c>
    </row>
    <row r="2206" spans="1:6" s="32" customFormat="1" ht="315" x14ac:dyDescent="0.25">
      <c r="A2206" s="34">
        <f>+'Key Dates'!$B$8+3</f>
        <v>45604</v>
      </c>
      <c r="B2206" s="34">
        <f>+'Key Dates'!$B$8+10</f>
        <v>45611</v>
      </c>
      <c r="C2206" s="44" t="s">
        <v>638</v>
      </c>
      <c r="D2206" s="27" t="s">
        <v>171</v>
      </c>
      <c r="E2206" s="2" t="s">
        <v>21</v>
      </c>
      <c r="F2206" s="2" t="s">
        <v>211</v>
      </c>
    </row>
    <row r="2207" spans="1:6" ht="76.5" x14ac:dyDescent="0.25">
      <c r="A2207" s="34">
        <f>+'Key Dates'!$B$8+3</f>
        <v>45604</v>
      </c>
      <c r="B2207" s="34">
        <f>+'Key Dates'!$B$8+10</f>
        <v>45611</v>
      </c>
      <c r="C2207" s="44" t="s">
        <v>479</v>
      </c>
      <c r="D2207" s="27" t="s">
        <v>172</v>
      </c>
      <c r="E2207" s="2" t="s">
        <v>17</v>
      </c>
      <c r="F2207" s="2" t="s">
        <v>34</v>
      </c>
    </row>
    <row r="2208" spans="1:6" ht="76.5" x14ac:dyDescent="0.25">
      <c r="A2208" s="34">
        <f>+'Key Dates'!$B$8+3</f>
        <v>45604</v>
      </c>
      <c r="B2208" s="34">
        <f>+'Key Dates'!$B$8+10</f>
        <v>45611</v>
      </c>
      <c r="C2208" s="44" t="s">
        <v>479</v>
      </c>
      <c r="D2208" s="27" t="s">
        <v>172</v>
      </c>
      <c r="E2208" s="2" t="s">
        <v>18</v>
      </c>
      <c r="F2208" s="2" t="s">
        <v>34</v>
      </c>
    </row>
    <row r="2209" spans="1:6" ht="76.5" x14ac:dyDescent="0.25">
      <c r="A2209" s="34">
        <f>+'Key Dates'!$B$8+3</f>
        <v>45604</v>
      </c>
      <c r="B2209" s="34">
        <f>+'Key Dates'!$B$8+10</f>
        <v>45611</v>
      </c>
      <c r="C2209" s="44" t="s">
        <v>479</v>
      </c>
      <c r="D2209" s="27" t="s">
        <v>172</v>
      </c>
      <c r="E2209" s="2" t="s">
        <v>19</v>
      </c>
      <c r="F2209" s="2" t="s">
        <v>34</v>
      </c>
    </row>
    <row r="2210" spans="1:6" ht="76.5" x14ac:dyDescent="0.25">
      <c r="A2210" s="34">
        <f>+'Key Dates'!$B$8+3</f>
        <v>45604</v>
      </c>
      <c r="B2210" s="34">
        <f>+'Key Dates'!$B$8+10</f>
        <v>45611</v>
      </c>
      <c r="C2210" s="44" t="s">
        <v>479</v>
      </c>
      <c r="D2210" s="27" t="s">
        <v>172</v>
      </c>
      <c r="E2210" s="2" t="s">
        <v>20</v>
      </c>
      <c r="F2210" s="2" t="s">
        <v>34</v>
      </c>
    </row>
    <row r="2211" spans="1:6" ht="76.5" x14ac:dyDescent="0.25">
      <c r="A2211" s="34">
        <f>+'Key Dates'!$B$8+3</f>
        <v>45604</v>
      </c>
      <c r="B2211" s="34">
        <f>+'Key Dates'!$B$8+10</f>
        <v>45611</v>
      </c>
      <c r="C2211" s="44" t="s">
        <v>479</v>
      </c>
      <c r="D2211" s="27" t="s">
        <v>172</v>
      </c>
      <c r="E2211" s="2" t="s">
        <v>21</v>
      </c>
      <c r="F2211" s="2" t="s">
        <v>34</v>
      </c>
    </row>
    <row r="2212" spans="1:6" ht="76.5" x14ac:dyDescent="0.25">
      <c r="A2212" s="34">
        <f>+'Key Dates'!$B$8+3</f>
        <v>45604</v>
      </c>
      <c r="B2212" s="34">
        <f>+'Key Dates'!$B$8+10</f>
        <v>45611</v>
      </c>
      <c r="C2212" s="44" t="s">
        <v>479</v>
      </c>
      <c r="D2212" s="27" t="s">
        <v>172</v>
      </c>
      <c r="E2212" s="2" t="s">
        <v>22</v>
      </c>
      <c r="F2212" s="2" t="s">
        <v>34</v>
      </c>
    </row>
    <row r="2213" spans="1:6" ht="76.5" x14ac:dyDescent="0.25">
      <c r="A2213" s="34">
        <f>+'Key Dates'!$B$8+3</f>
        <v>45604</v>
      </c>
      <c r="B2213" s="34">
        <f>+'Key Dates'!$B$8+10</f>
        <v>45611</v>
      </c>
      <c r="C2213" s="44" t="s">
        <v>479</v>
      </c>
      <c r="D2213" s="27" t="s">
        <v>172</v>
      </c>
      <c r="E2213" s="2" t="s">
        <v>23</v>
      </c>
      <c r="F2213" s="2" t="s">
        <v>34</v>
      </c>
    </row>
    <row r="2214" spans="1:6" ht="76.5" x14ac:dyDescent="0.25">
      <c r="A2214" s="34">
        <f>+'Key Dates'!$B$8+3</f>
        <v>45604</v>
      </c>
      <c r="B2214" s="34">
        <f>+'Key Dates'!$B$8+10</f>
        <v>45611</v>
      </c>
      <c r="C2214" s="44" t="s">
        <v>479</v>
      </c>
      <c r="D2214" s="27" t="s">
        <v>172</v>
      </c>
      <c r="E2214" s="2" t="s">
        <v>52</v>
      </c>
      <c r="F2214" s="2" t="s">
        <v>34</v>
      </c>
    </row>
    <row r="2215" spans="1:6" ht="63" x14ac:dyDescent="0.25">
      <c r="A2215" s="34">
        <f>+'Key Dates'!$B$8+3</f>
        <v>45604</v>
      </c>
      <c r="B2215" s="34">
        <f>+'Key Dates'!$B$8+11</f>
        <v>45612</v>
      </c>
      <c r="C2215" s="44" t="s">
        <v>480</v>
      </c>
      <c r="D2215" s="27" t="s">
        <v>173</v>
      </c>
      <c r="E2215" s="2" t="s">
        <v>17</v>
      </c>
      <c r="F2215" s="2" t="s">
        <v>211</v>
      </c>
    </row>
    <row r="2216" spans="1:6" ht="63" x14ac:dyDescent="0.25">
      <c r="A2216" s="34">
        <f>+'Key Dates'!$B$8+3</f>
        <v>45604</v>
      </c>
      <c r="B2216" s="34">
        <f>+'Key Dates'!$B$8+11</f>
        <v>45612</v>
      </c>
      <c r="C2216" s="44" t="s">
        <v>480</v>
      </c>
      <c r="D2216" s="27" t="s">
        <v>173</v>
      </c>
      <c r="E2216" s="2" t="s">
        <v>66</v>
      </c>
      <c r="F2216" s="2" t="s">
        <v>211</v>
      </c>
    </row>
    <row r="2217" spans="1:6" ht="63" x14ac:dyDescent="0.25">
      <c r="A2217" s="34">
        <f>+'Key Dates'!$B$8+3</f>
        <v>45604</v>
      </c>
      <c r="B2217" s="34">
        <f>+'Key Dates'!$B$8+11</f>
        <v>45612</v>
      </c>
      <c r="C2217" s="44" t="s">
        <v>480</v>
      </c>
      <c r="D2217" s="27" t="s">
        <v>173</v>
      </c>
      <c r="E2217" s="2" t="s">
        <v>55</v>
      </c>
      <c r="F2217" s="2" t="s">
        <v>211</v>
      </c>
    </row>
    <row r="2218" spans="1:6" ht="63" x14ac:dyDescent="0.25">
      <c r="A2218" s="34">
        <f>+'Key Dates'!$B$8+3</f>
        <v>45604</v>
      </c>
      <c r="B2218" s="34">
        <f>+'Key Dates'!$B$8+11</f>
        <v>45612</v>
      </c>
      <c r="C2218" s="44" t="s">
        <v>480</v>
      </c>
      <c r="D2218" s="27" t="s">
        <v>173</v>
      </c>
      <c r="E2218" s="2" t="s">
        <v>18</v>
      </c>
      <c r="F2218" s="2" t="s">
        <v>211</v>
      </c>
    </row>
    <row r="2219" spans="1:6" ht="63" x14ac:dyDescent="0.25">
      <c r="A2219" s="34">
        <f>+'Key Dates'!$B$8+3</f>
        <v>45604</v>
      </c>
      <c r="B2219" s="34">
        <f>+'Key Dates'!$B$8+11</f>
        <v>45612</v>
      </c>
      <c r="C2219" s="44" t="s">
        <v>480</v>
      </c>
      <c r="D2219" s="27" t="s">
        <v>173</v>
      </c>
      <c r="E2219" s="2" t="s">
        <v>19</v>
      </c>
      <c r="F2219" s="2" t="s">
        <v>211</v>
      </c>
    </row>
    <row r="2220" spans="1:6" ht="63" x14ac:dyDescent="0.25">
      <c r="A2220" s="34">
        <f>+'Key Dates'!$B$8+3</f>
        <v>45604</v>
      </c>
      <c r="B2220" s="34">
        <f>+'Key Dates'!$B$8+11</f>
        <v>45612</v>
      </c>
      <c r="C2220" s="44" t="s">
        <v>480</v>
      </c>
      <c r="D2220" s="27" t="s">
        <v>173</v>
      </c>
      <c r="E2220" s="2" t="s">
        <v>20</v>
      </c>
      <c r="F2220" s="2" t="s">
        <v>211</v>
      </c>
    </row>
    <row r="2221" spans="1:6" ht="63" x14ac:dyDescent="0.25">
      <c r="A2221" s="34">
        <f>+'Key Dates'!$B$8+3</f>
        <v>45604</v>
      </c>
      <c r="B2221" s="34">
        <f>+'Key Dates'!$B$8+11</f>
        <v>45612</v>
      </c>
      <c r="C2221" s="44" t="s">
        <v>480</v>
      </c>
      <c r="D2221" s="27" t="s">
        <v>173</v>
      </c>
      <c r="E2221" s="2" t="s">
        <v>30</v>
      </c>
      <c r="F2221" s="2" t="s">
        <v>211</v>
      </c>
    </row>
    <row r="2222" spans="1:6" ht="63" x14ac:dyDescent="0.25">
      <c r="A2222" s="34">
        <f>+'Key Dates'!$B$8+3</f>
        <v>45604</v>
      </c>
      <c r="B2222" s="34">
        <f>+'Key Dates'!$B$8+11</f>
        <v>45612</v>
      </c>
      <c r="C2222" s="44" t="s">
        <v>480</v>
      </c>
      <c r="D2222" s="27" t="s">
        <v>173</v>
      </c>
      <c r="E2222" s="2" t="s">
        <v>21</v>
      </c>
      <c r="F2222" s="2" t="s">
        <v>211</v>
      </c>
    </row>
    <row r="2223" spans="1:6" ht="141.75" x14ac:dyDescent="0.25">
      <c r="A2223" s="34">
        <f>+'Key Dates'!$B$8+3</f>
        <v>45604</v>
      </c>
      <c r="B2223" s="34">
        <f>+'Key Dates'!$B$8+12</f>
        <v>45613</v>
      </c>
      <c r="C2223" s="47" t="s">
        <v>843</v>
      </c>
      <c r="D2223" s="27" t="s">
        <v>174</v>
      </c>
      <c r="E2223" s="2" t="s">
        <v>17</v>
      </c>
      <c r="F2223" s="2" t="s">
        <v>34</v>
      </c>
    </row>
    <row r="2224" spans="1:6" ht="141.75" x14ac:dyDescent="0.25">
      <c r="A2224" s="34">
        <f>+'Key Dates'!$B$8+3</f>
        <v>45604</v>
      </c>
      <c r="B2224" s="34">
        <f>+'Key Dates'!$B$8+12</f>
        <v>45613</v>
      </c>
      <c r="C2224" s="47" t="s">
        <v>843</v>
      </c>
      <c r="D2224" s="27" t="s">
        <v>174</v>
      </c>
      <c r="E2224" s="2" t="s">
        <v>27</v>
      </c>
      <c r="F2224" s="2" t="s">
        <v>34</v>
      </c>
    </row>
    <row r="2225" spans="1:6" ht="141.75" x14ac:dyDescent="0.25">
      <c r="A2225" s="34">
        <f>+'Key Dates'!$B$8+3</f>
        <v>45604</v>
      </c>
      <c r="B2225" s="34">
        <f>+'Key Dates'!$B$8+12</f>
        <v>45613</v>
      </c>
      <c r="C2225" s="47" t="s">
        <v>843</v>
      </c>
      <c r="D2225" s="27" t="s">
        <v>174</v>
      </c>
      <c r="E2225" s="2" t="s">
        <v>55</v>
      </c>
      <c r="F2225" s="2" t="s">
        <v>34</v>
      </c>
    </row>
    <row r="2226" spans="1:6" ht="141.75" x14ac:dyDescent="0.25">
      <c r="A2226" s="34">
        <f>+'Key Dates'!$B$8+3</f>
        <v>45604</v>
      </c>
      <c r="B2226" s="34">
        <f>+'Key Dates'!$B$8+12</f>
        <v>45613</v>
      </c>
      <c r="C2226" s="47" t="s">
        <v>843</v>
      </c>
      <c r="D2226" s="27" t="s">
        <v>174</v>
      </c>
      <c r="E2226" s="2" t="s">
        <v>18</v>
      </c>
      <c r="F2226" s="2" t="s">
        <v>34</v>
      </c>
    </row>
    <row r="2227" spans="1:6" ht="110.25" x14ac:dyDescent="0.25">
      <c r="A2227" s="34">
        <f>+'Key Dates'!$B$8+3</f>
        <v>45604</v>
      </c>
      <c r="B2227" s="34">
        <f>+'Key Dates'!$B$8+17</f>
        <v>45618</v>
      </c>
      <c r="C2227" s="47" t="s">
        <v>844</v>
      </c>
      <c r="D2227" s="27" t="s">
        <v>151</v>
      </c>
      <c r="E2227" s="2" t="s">
        <v>17</v>
      </c>
      <c r="F2227" s="2" t="s">
        <v>34</v>
      </c>
    </row>
    <row r="2228" spans="1:6" ht="110.25" x14ac:dyDescent="0.25">
      <c r="A2228" s="34">
        <f>+'Key Dates'!$B$8+3</f>
        <v>45604</v>
      </c>
      <c r="B2228" s="34">
        <f>+'Key Dates'!$B$8+17</f>
        <v>45618</v>
      </c>
      <c r="C2228" s="47" t="s">
        <v>844</v>
      </c>
      <c r="D2228" s="27" t="s">
        <v>151</v>
      </c>
      <c r="E2228" s="2" t="s">
        <v>27</v>
      </c>
      <c r="F2228" s="2" t="s">
        <v>34</v>
      </c>
    </row>
    <row r="2229" spans="1:6" ht="110.25" x14ac:dyDescent="0.25">
      <c r="A2229" s="34">
        <f>+'Key Dates'!$B$8+3</f>
        <v>45604</v>
      </c>
      <c r="B2229" s="34">
        <f>+'Key Dates'!$B$8+17</f>
        <v>45618</v>
      </c>
      <c r="C2229" s="47" t="s">
        <v>844</v>
      </c>
      <c r="D2229" s="27" t="s">
        <v>151</v>
      </c>
      <c r="E2229" s="2" t="s">
        <v>55</v>
      </c>
      <c r="F2229" s="2" t="s">
        <v>34</v>
      </c>
    </row>
    <row r="2230" spans="1:6" ht="110.25" x14ac:dyDescent="0.25">
      <c r="A2230" s="34">
        <f>+'Key Dates'!$B$8+3</f>
        <v>45604</v>
      </c>
      <c r="B2230" s="34">
        <f>+'Key Dates'!$B$8+17</f>
        <v>45618</v>
      </c>
      <c r="C2230" s="47" t="s">
        <v>844</v>
      </c>
      <c r="D2230" s="27" t="s">
        <v>151</v>
      </c>
      <c r="E2230" s="2" t="s">
        <v>18</v>
      </c>
      <c r="F2230" s="2" t="s">
        <v>34</v>
      </c>
    </row>
    <row r="2231" spans="1:6" ht="31.5" x14ac:dyDescent="0.25">
      <c r="A2231" s="34">
        <f>+'Key Dates'!$B$17</f>
        <v>45607</v>
      </c>
      <c r="B2231" s="34">
        <f>+'Key Dates'!$B$17</f>
        <v>45607</v>
      </c>
      <c r="C2231" s="47" t="s">
        <v>845</v>
      </c>
      <c r="D2231" s="27" t="s">
        <v>28</v>
      </c>
      <c r="E2231" s="2" t="s">
        <v>29</v>
      </c>
      <c r="F2231" s="2" t="s">
        <v>29</v>
      </c>
    </row>
    <row r="2232" spans="1:6" ht="47.25" x14ac:dyDescent="0.25">
      <c r="A2232" s="34">
        <f>+'Key Dates'!$B$8+7</f>
        <v>45608</v>
      </c>
      <c r="B2232" s="34">
        <f>+'Key Dates'!$B$8+7</f>
        <v>45608</v>
      </c>
      <c r="C2232" s="44" t="s">
        <v>846</v>
      </c>
      <c r="D2232" s="27" t="s">
        <v>175</v>
      </c>
      <c r="E2232" s="2" t="s">
        <v>17</v>
      </c>
      <c r="F2232" s="2" t="s">
        <v>26</v>
      </c>
    </row>
    <row r="2233" spans="1:6" ht="47.25" x14ac:dyDescent="0.25">
      <c r="A2233" s="34">
        <f>+'Key Dates'!$B$8+7</f>
        <v>45608</v>
      </c>
      <c r="B2233" s="34">
        <f>+'Key Dates'!$B$8+7</f>
        <v>45608</v>
      </c>
      <c r="C2233" s="44" t="s">
        <v>846</v>
      </c>
      <c r="D2233" s="27" t="s">
        <v>175</v>
      </c>
      <c r="E2233" s="2" t="s">
        <v>27</v>
      </c>
      <c r="F2233" s="2" t="s">
        <v>26</v>
      </c>
    </row>
    <row r="2234" spans="1:6" ht="47.25" x14ac:dyDescent="0.25">
      <c r="A2234" s="34">
        <f>+'Key Dates'!$B$8+7</f>
        <v>45608</v>
      </c>
      <c r="B2234" s="34">
        <f>+'Key Dates'!$B$8+7</f>
        <v>45608</v>
      </c>
      <c r="C2234" s="44" t="s">
        <v>846</v>
      </c>
      <c r="D2234" s="27" t="s">
        <v>175</v>
      </c>
      <c r="E2234" s="2" t="s">
        <v>55</v>
      </c>
      <c r="F2234" s="2" t="s">
        <v>26</v>
      </c>
    </row>
    <row r="2235" spans="1:6" ht="47.25" x14ac:dyDescent="0.25">
      <c r="A2235" s="34">
        <f>+'Key Dates'!$B$8+7</f>
        <v>45608</v>
      </c>
      <c r="B2235" s="34">
        <f>+'Key Dates'!$B$8+7</f>
        <v>45608</v>
      </c>
      <c r="C2235" s="44" t="s">
        <v>846</v>
      </c>
      <c r="D2235" s="27" t="s">
        <v>175</v>
      </c>
      <c r="E2235" s="2" t="s">
        <v>18</v>
      </c>
      <c r="F2235" s="2" t="s">
        <v>26</v>
      </c>
    </row>
    <row r="2236" spans="1:6" ht="51" x14ac:dyDescent="0.25">
      <c r="A2236" s="34">
        <f>+'Key Dates'!$B$8+7</f>
        <v>45608</v>
      </c>
      <c r="B2236" s="34">
        <f>+'Key Dates'!$B$8+7</f>
        <v>45608</v>
      </c>
      <c r="C2236" s="44" t="s">
        <v>846</v>
      </c>
      <c r="D2236" s="27" t="s">
        <v>175</v>
      </c>
      <c r="E2236" s="2" t="s">
        <v>900</v>
      </c>
      <c r="F2236" s="2" t="s">
        <v>26</v>
      </c>
    </row>
    <row r="2237" spans="1:6" ht="47.25" x14ac:dyDescent="0.25">
      <c r="A2237" s="34">
        <f>+'Key Dates'!$B$8+7</f>
        <v>45608</v>
      </c>
      <c r="B2237" s="34">
        <f>+'Key Dates'!$B$8+7</f>
        <v>45608</v>
      </c>
      <c r="C2237" s="44" t="s">
        <v>846</v>
      </c>
      <c r="D2237" s="27" t="s">
        <v>175</v>
      </c>
      <c r="E2237" s="2" t="s">
        <v>19</v>
      </c>
      <c r="F2237" s="2" t="s">
        <v>26</v>
      </c>
    </row>
    <row r="2238" spans="1:6" ht="47.25" x14ac:dyDescent="0.25">
      <c r="A2238" s="34">
        <f>+'Key Dates'!$B$8+7</f>
        <v>45608</v>
      </c>
      <c r="B2238" s="34">
        <f>+'Key Dates'!$B$8+7</f>
        <v>45608</v>
      </c>
      <c r="C2238" s="44" t="s">
        <v>846</v>
      </c>
      <c r="D2238" s="27" t="s">
        <v>175</v>
      </c>
      <c r="E2238" s="2" t="s">
        <v>20</v>
      </c>
      <c r="F2238" s="2" t="s">
        <v>26</v>
      </c>
    </row>
    <row r="2239" spans="1:6" ht="47.25" x14ac:dyDescent="0.25">
      <c r="A2239" s="34">
        <f>+'Key Dates'!$B$8+7</f>
        <v>45608</v>
      </c>
      <c r="B2239" s="34">
        <f>+'Key Dates'!$B$8+7</f>
        <v>45608</v>
      </c>
      <c r="C2239" s="44" t="s">
        <v>846</v>
      </c>
      <c r="D2239" s="27" t="s">
        <v>175</v>
      </c>
      <c r="E2239" s="2" t="s">
        <v>21</v>
      </c>
      <c r="F2239" s="2" t="s">
        <v>26</v>
      </c>
    </row>
    <row r="2240" spans="1:6" ht="51" x14ac:dyDescent="0.25">
      <c r="A2240" s="34">
        <f>+'Key Dates'!$B$8+7</f>
        <v>45608</v>
      </c>
      <c r="B2240" s="34">
        <f>+'Key Dates'!$B$8+7</f>
        <v>45608</v>
      </c>
      <c r="C2240" s="44" t="s">
        <v>846</v>
      </c>
      <c r="D2240" s="27" t="s">
        <v>175</v>
      </c>
      <c r="E2240" s="2" t="s">
        <v>22</v>
      </c>
      <c r="F2240" s="2" t="s">
        <v>26</v>
      </c>
    </row>
    <row r="2241" spans="1:6" ht="51" x14ac:dyDescent="0.25">
      <c r="A2241" s="34">
        <f>+'Key Dates'!$B$8+7</f>
        <v>45608</v>
      </c>
      <c r="B2241" s="34">
        <f>+'Key Dates'!$B$8+7</f>
        <v>45608</v>
      </c>
      <c r="C2241" s="44" t="s">
        <v>846</v>
      </c>
      <c r="D2241" s="27" t="s">
        <v>175</v>
      </c>
      <c r="E2241" s="2" t="s">
        <v>23</v>
      </c>
      <c r="F2241" s="2" t="s">
        <v>26</v>
      </c>
    </row>
    <row r="2242" spans="1:6" ht="47.25" x14ac:dyDescent="0.25">
      <c r="A2242" s="34">
        <f>+'Key Dates'!$B$8+7</f>
        <v>45608</v>
      </c>
      <c r="B2242" s="34">
        <f>+'Key Dates'!$B$8+7</f>
        <v>45608</v>
      </c>
      <c r="C2242" s="44" t="s">
        <v>846</v>
      </c>
      <c r="D2242" s="27" t="s">
        <v>175</v>
      </c>
      <c r="E2242" s="2" t="s">
        <v>52</v>
      </c>
      <c r="F2242" s="2" t="s">
        <v>26</v>
      </c>
    </row>
    <row r="2243" spans="1:6" ht="31.5" x14ac:dyDescent="0.25">
      <c r="A2243" s="34">
        <f>+'Key Dates'!$B$8+10</f>
        <v>45611</v>
      </c>
      <c r="B2243" s="34">
        <f>+'Key Dates'!$B$8+10</f>
        <v>45611</v>
      </c>
      <c r="C2243" s="44" t="s">
        <v>481</v>
      </c>
      <c r="D2243" s="27" t="s">
        <v>156</v>
      </c>
      <c r="E2243" s="2" t="s">
        <v>17</v>
      </c>
      <c r="F2243" s="2" t="s">
        <v>210</v>
      </c>
    </row>
    <row r="2244" spans="1:6" ht="31.5" x14ac:dyDescent="0.25">
      <c r="A2244" s="34">
        <f>+'Key Dates'!$B$8+10</f>
        <v>45611</v>
      </c>
      <c r="B2244" s="34">
        <f>+'Key Dates'!$B$8+10</f>
        <v>45611</v>
      </c>
      <c r="C2244" s="44" t="s">
        <v>481</v>
      </c>
      <c r="D2244" s="27" t="s">
        <v>156</v>
      </c>
      <c r="E2244" s="2" t="s">
        <v>18</v>
      </c>
      <c r="F2244" s="2" t="s">
        <v>210</v>
      </c>
    </row>
    <row r="2245" spans="1:6" ht="110.25" x14ac:dyDescent="0.25">
      <c r="A2245" s="34">
        <f>+'Key Dates'!$B$8+10</f>
        <v>45611</v>
      </c>
      <c r="B2245" s="34">
        <f>+'Key Dates'!$B$8+10</f>
        <v>45611</v>
      </c>
      <c r="C2245" s="44" t="s">
        <v>482</v>
      </c>
      <c r="D2245" s="27" t="s">
        <v>122</v>
      </c>
      <c r="E2245" s="2" t="s">
        <v>17</v>
      </c>
      <c r="F2245" s="2" t="s">
        <v>123</v>
      </c>
    </row>
    <row r="2246" spans="1:6" ht="110.25" x14ac:dyDescent="0.25">
      <c r="A2246" s="34">
        <f>+'Key Dates'!$B$8+10</f>
        <v>45611</v>
      </c>
      <c r="B2246" s="34">
        <f>+'Key Dates'!$B$8+10</f>
        <v>45611</v>
      </c>
      <c r="C2246" s="44" t="s">
        <v>482</v>
      </c>
      <c r="D2246" s="27" t="s">
        <v>122</v>
      </c>
      <c r="E2246" s="2" t="s">
        <v>66</v>
      </c>
      <c r="F2246" s="2" t="s">
        <v>123</v>
      </c>
    </row>
    <row r="2247" spans="1:6" ht="110.25" x14ac:dyDescent="0.25">
      <c r="A2247" s="34">
        <f>+'Key Dates'!$B$8+10</f>
        <v>45611</v>
      </c>
      <c r="B2247" s="34">
        <f>+'Key Dates'!$B$8+10</f>
        <v>45611</v>
      </c>
      <c r="C2247" s="44" t="s">
        <v>482</v>
      </c>
      <c r="D2247" s="27" t="s">
        <v>122</v>
      </c>
      <c r="E2247" s="2" t="s">
        <v>55</v>
      </c>
      <c r="F2247" s="2" t="s">
        <v>123</v>
      </c>
    </row>
    <row r="2248" spans="1:6" ht="110.25" x14ac:dyDescent="0.25">
      <c r="A2248" s="34">
        <f>+'Key Dates'!$B$8+10</f>
        <v>45611</v>
      </c>
      <c r="B2248" s="34">
        <f>+'Key Dates'!$B$8+10</f>
        <v>45611</v>
      </c>
      <c r="C2248" s="44" t="s">
        <v>482</v>
      </c>
      <c r="D2248" s="27" t="s">
        <v>122</v>
      </c>
      <c r="E2248" s="2" t="s">
        <v>18</v>
      </c>
      <c r="F2248" s="2" t="s">
        <v>123</v>
      </c>
    </row>
    <row r="2249" spans="1:6" ht="110.25" x14ac:dyDescent="0.25">
      <c r="A2249" s="34">
        <f>+'Key Dates'!$B$8+10</f>
        <v>45611</v>
      </c>
      <c r="B2249" s="34">
        <f>+'Key Dates'!$B$8+10</f>
        <v>45611</v>
      </c>
      <c r="C2249" s="44" t="s">
        <v>482</v>
      </c>
      <c r="D2249" s="27" t="s">
        <v>122</v>
      </c>
      <c r="E2249" s="2" t="s">
        <v>900</v>
      </c>
      <c r="F2249" s="2" t="s">
        <v>123</v>
      </c>
    </row>
    <row r="2250" spans="1:6" ht="110.25" x14ac:dyDescent="0.25">
      <c r="A2250" s="34">
        <f>+'Key Dates'!$B$8+10</f>
        <v>45611</v>
      </c>
      <c r="B2250" s="34">
        <f>+'Key Dates'!$B$8+10</f>
        <v>45611</v>
      </c>
      <c r="C2250" s="44" t="s">
        <v>482</v>
      </c>
      <c r="D2250" s="27" t="s">
        <v>122</v>
      </c>
      <c r="E2250" s="2" t="s">
        <v>19</v>
      </c>
      <c r="F2250" s="2" t="s">
        <v>123</v>
      </c>
    </row>
    <row r="2251" spans="1:6" ht="110.25" x14ac:dyDescent="0.25">
      <c r="A2251" s="34">
        <f>+'Key Dates'!$B$8+10</f>
        <v>45611</v>
      </c>
      <c r="B2251" s="34">
        <f>+'Key Dates'!$B$8+10</f>
        <v>45611</v>
      </c>
      <c r="C2251" s="44" t="s">
        <v>482</v>
      </c>
      <c r="D2251" s="27" t="s">
        <v>122</v>
      </c>
      <c r="E2251" s="2" t="s">
        <v>20</v>
      </c>
      <c r="F2251" s="2" t="s">
        <v>123</v>
      </c>
    </row>
    <row r="2252" spans="1:6" ht="110.25" x14ac:dyDescent="0.25">
      <c r="A2252" s="34">
        <f>+'Key Dates'!$B$8+10</f>
        <v>45611</v>
      </c>
      <c r="B2252" s="34">
        <f>+'Key Dates'!$B$8+10</f>
        <v>45611</v>
      </c>
      <c r="C2252" s="44" t="s">
        <v>482</v>
      </c>
      <c r="D2252" s="27" t="s">
        <v>122</v>
      </c>
      <c r="E2252" s="2" t="s">
        <v>30</v>
      </c>
      <c r="F2252" s="2" t="s">
        <v>123</v>
      </c>
    </row>
    <row r="2253" spans="1:6" ht="110.25" x14ac:dyDescent="0.25">
      <c r="A2253" s="34">
        <f>+'Key Dates'!$B$8+10</f>
        <v>45611</v>
      </c>
      <c r="B2253" s="34">
        <f>+'Key Dates'!$B$8+10</f>
        <v>45611</v>
      </c>
      <c r="C2253" s="44" t="s">
        <v>482</v>
      </c>
      <c r="D2253" s="27" t="s">
        <v>122</v>
      </c>
      <c r="E2253" s="2" t="s">
        <v>21</v>
      </c>
      <c r="F2253" s="2" t="s">
        <v>123</v>
      </c>
    </row>
    <row r="2254" spans="1:6" ht="110.25" x14ac:dyDescent="0.25">
      <c r="A2254" s="34">
        <f>+'Key Dates'!$B$8+10</f>
        <v>45611</v>
      </c>
      <c r="B2254" s="34">
        <f>+'Key Dates'!$B$8+10</f>
        <v>45611</v>
      </c>
      <c r="C2254" s="44" t="s">
        <v>482</v>
      </c>
      <c r="D2254" s="27" t="s">
        <v>122</v>
      </c>
      <c r="E2254" s="2" t="s">
        <v>22</v>
      </c>
      <c r="F2254" s="2" t="s">
        <v>123</v>
      </c>
    </row>
    <row r="2255" spans="1:6" ht="110.25" x14ac:dyDescent="0.25">
      <c r="A2255" s="34">
        <f>+'Key Dates'!$B$8+10</f>
        <v>45611</v>
      </c>
      <c r="B2255" s="34">
        <f>+'Key Dates'!$B$8+10</f>
        <v>45611</v>
      </c>
      <c r="C2255" s="44" t="s">
        <v>482</v>
      </c>
      <c r="D2255" s="27" t="s">
        <v>122</v>
      </c>
      <c r="E2255" s="2" t="s">
        <v>23</v>
      </c>
      <c r="F2255" s="2" t="s">
        <v>123</v>
      </c>
    </row>
    <row r="2256" spans="1:6" ht="110.25" x14ac:dyDescent="0.25">
      <c r="A2256" s="34">
        <f>+'Key Dates'!$B$8+10</f>
        <v>45611</v>
      </c>
      <c r="B2256" s="34">
        <f>+'Key Dates'!$B$8+10</f>
        <v>45611</v>
      </c>
      <c r="C2256" s="44" t="s">
        <v>482</v>
      </c>
      <c r="D2256" s="27" t="s">
        <v>122</v>
      </c>
      <c r="E2256" s="2" t="s">
        <v>52</v>
      </c>
      <c r="F2256" s="2" t="s">
        <v>123</v>
      </c>
    </row>
    <row r="2257" spans="1:6" ht="78.75" x14ac:dyDescent="0.25">
      <c r="A2257" s="34">
        <f>+'Key Dates'!$B$8+10</f>
        <v>45611</v>
      </c>
      <c r="B2257" s="34">
        <f>+'Key Dates'!$B$8+17</f>
        <v>45618</v>
      </c>
      <c r="C2257" s="44" t="s">
        <v>636</v>
      </c>
      <c r="D2257" s="27" t="s">
        <v>176</v>
      </c>
      <c r="E2257" s="2" t="s">
        <v>17</v>
      </c>
      <c r="F2257" s="2" t="s">
        <v>34</v>
      </c>
    </row>
    <row r="2258" spans="1:6" ht="78.75" x14ac:dyDescent="0.25">
      <c r="A2258" s="34">
        <f>+'Key Dates'!$B$8+10</f>
        <v>45611</v>
      </c>
      <c r="B2258" s="34">
        <f>+'Key Dates'!$B$8+17</f>
        <v>45618</v>
      </c>
      <c r="C2258" s="44" t="s">
        <v>636</v>
      </c>
      <c r="D2258" s="27" t="s">
        <v>176</v>
      </c>
      <c r="E2258" s="2" t="s">
        <v>18</v>
      </c>
      <c r="F2258" s="2" t="s">
        <v>34</v>
      </c>
    </row>
    <row r="2259" spans="1:6" ht="78.75" x14ac:dyDescent="0.25">
      <c r="A2259" s="34">
        <f>+'Key Dates'!$B$8+10</f>
        <v>45611</v>
      </c>
      <c r="B2259" s="34">
        <f>+'Key Dates'!$B$8+17</f>
        <v>45618</v>
      </c>
      <c r="C2259" s="44" t="s">
        <v>636</v>
      </c>
      <c r="D2259" s="27" t="s">
        <v>176</v>
      </c>
      <c r="E2259" s="2" t="s">
        <v>900</v>
      </c>
      <c r="F2259" s="2" t="s">
        <v>34</v>
      </c>
    </row>
    <row r="2260" spans="1:6" ht="78.75" x14ac:dyDescent="0.25">
      <c r="A2260" s="34">
        <f>+'Key Dates'!$B$8+10</f>
        <v>45611</v>
      </c>
      <c r="B2260" s="34">
        <f>+'Key Dates'!$B$8+17</f>
        <v>45618</v>
      </c>
      <c r="C2260" s="44" t="s">
        <v>636</v>
      </c>
      <c r="D2260" s="27" t="s">
        <v>176</v>
      </c>
      <c r="E2260" s="2" t="s">
        <v>19</v>
      </c>
      <c r="F2260" s="2" t="s">
        <v>34</v>
      </c>
    </row>
    <row r="2261" spans="1:6" ht="78.75" x14ac:dyDescent="0.25">
      <c r="A2261" s="34">
        <f>+'Key Dates'!$B$8+10</f>
        <v>45611</v>
      </c>
      <c r="B2261" s="34">
        <f>+'Key Dates'!$B$8+17</f>
        <v>45618</v>
      </c>
      <c r="C2261" s="44" t="s">
        <v>636</v>
      </c>
      <c r="D2261" s="27" t="s">
        <v>176</v>
      </c>
      <c r="E2261" s="2" t="s">
        <v>20</v>
      </c>
      <c r="F2261" s="2" t="s">
        <v>34</v>
      </c>
    </row>
    <row r="2262" spans="1:6" ht="78.75" x14ac:dyDescent="0.25">
      <c r="A2262" s="34">
        <f>+'Key Dates'!$B$8+10</f>
        <v>45611</v>
      </c>
      <c r="B2262" s="34">
        <f>+'Key Dates'!$B$8+17</f>
        <v>45618</v>
      </c>
      <c r="C2262" s="44" t="s">
        <v>636</v>
      </c>
      <c r="D2262" s="27" t="s">
        <v>176</v>
      </c>
      <c r="E2262" s="2" t="s">
        <v>21</v>
      </c>
      <c r="F2262" s="2" t="s">
        <v>34</v>
      </c>
    </row>
    <row r="2263" spans="1:6" ht="78.75" x14ac:dyDescent="0.25">
      <c r="A2263" s="34">
        <f>+'Key Dates'!$B$8+10</f>
        <v>45611</v>
      </c>
      <c r="B2263" s="34">
        <f>+'Key Dates'!$B$8+17</f>
        <v>45618</v>
      </c>
      <c r="C2263" s="44" t="s">
        <v>636</v>
      </c>
      <c r="D2263" s="27" t="s">
        <v>176</v>
      </c>
      <c r="E2263" s="2" t="s">
        <v>22</v>
      </c>
      <c r="F2263" s="2" t="s">
        <v>34</v>
      </c>
    </row>
    <row r="2264" spans="1:6" ht="78.75" x14ac:dyDescent="0.25">
      <c r="A2264" s="34">
        <f>+'Key Dates'!$B$8+10</f>
        <v>45611</v>
      </c>
      <c r="B2264" s="34">
        <f>+'Key Dates'!$B$8+17</f>
        <v>45618</v>
      </c>
      <c r="C2264" s="44" t="s">
        <v>636</v>
      </c>
      <c r="D2264" s="27" t="s">
        <v>176</v>
      </c>
      <c r="E2264" s="2" t="s">
        <v>23</v>
      </c>
      <c r="F2264" s="2" t="s">
        <v>34</v>
      </c>
    </row>
    <row r="2265" spans="1:6" ht="78.75" x14ac:dyDescent="0.25">
      <c r="A2265" s="34">
        <f>+'Key Dates'!$B$8+10</f>
        <v>45611</v>
      </c>
      <c r="B2265" s="34">
        <f>+'Key Dates'!$B$8+17</f>
        <v>45618</v>
      </c>
      <c r="C2265" s="44" t="s">
        <v>636</v>
      </c>
      <c r="D2265" s="27" t="s">
        <v>176</v>
      </c>
      <c r="E2265" s="2" t="s">
        <v>52</v>
      </c>
      <c r="F2265" s="2" t="s">
        <v>34</v>
      </c>
    </row>
    <row r="2266" spans="1:6" ht="140.25" x14ac:dyDescent="0.25">
      <c r="A2266" s="34">
        <f>+'Key Dates'!$B$8+11</f>
        <v>45612</v>
      </c>
      <c r="B2266" s="34">
        <f>+'Key Dates'!$B$8+17</f>
        <v>45618</v>
      </c>
      <c r="C2266" s="44" t="s">
        <v>483</v>
      </c>
      <c r="D2266" s="27" t="s">
        <v>177</v>
      </c>
      <c r="E2266" s="2" t="s">
        <v>17</v>
      </c>
      <c r="F2266" s="2" t="s">
        <v>34</v>
      </c>
    </row>
    <row r="2267" spans="1:6" ht="140.25" x14ac:dyDescent="0.25">
      <c r="A2267" s="34">
        <f>+'Key Dates'!$B$8+11</f>
        <v>45612</v>
      </c>
      <c r="B2267" s="34">
        <f>+'Key Dates'!$B$8+17</f>
        <v>45618</v>
      </c>
      <c r="C2267" s="44" t="s">
        <v>483</v>
      </c>
      <c r="D2267" s="27" t="s">
        <v>177</v>
      </c>
      <c r="E2267" s="2" t="s">
        <v>38</v>
      </c>
      <c r="F2267" s="2" t="s">
        <v>34</v>
      </c>
    </row>
    <row r="2268" spans="1:6" ht="140.25" x14ac:dyDescent="0.25">
      <c r="A2268" s="34">
        <f>+'Key Dates'!$B$8+11</f>
        <v>45612</v>
      </c>
      <c r="B2268" s="34">
        <f>+'Key Dates'!$B$8+17</f>
        <v>45618</v>
      </c>
      <c r="C2268" s="44" t="s">
        <v>483</v>
      </c>
      <c r="D2268" s="27" t="s">
        <v>177</v>
      </c>
      <c r="E2268" s="2" t="s">
        <v>19</v>
      </c>
      <c r="F2268" s="2" t="s">
        <v>34</v>
      </c>
    </row>
    <row r="2269" spans="1:6" ht="140.25" x14ac:dyDescent="0.25">
      <c r="A2269" s="34">
        <f>+'Key Dates'!$B$8+11</f>
        <v>45612</v>
      </c>
      <c r="B2269" s="34">
        <f>+'Key Dates'!$B$8+17</f>
        <v>45618</v>
      </c>
      <c r="C2269" s="44" t="s">
        <v>483</v>
      </c>
      <c r="D2269" s="27" t="s">
        <v>177</v>
      </c>
      <c r="E2269" s="2" t="s">
        <v>20</v>
      </c>
      <c r="F2269" s="2" t="s">
        <v>34</v>
      </c>
    </row>
    <row r="2270" spans="1:6" ht="140.25" x14ac:dyDescent="0.25">
      <c r="A2270" s="34">
        <f>+'Key Dates'!$B$8+11</f>
        <v>45612</v>
      </c>
      <c r="B2270" s="34">
        <f>+'Key Dates'!$B$8+17</f>
        <v>45618</v>
      </c>
      <c r="C2270" s="44" t="s">
        <v>483</v>
      </c>
      <c r="D2270" s="27" t="s">
        <v>177</v>
      </c>
      <c r="E2270" s="2" t="s">
        <v>21</v>
      </c>
      <c r="F2270" s="2" t="s">
        <v>34</v>
      </c>
    </row>
    <row r="2271" spans="1:6" ht="140.25" x14ac:dyDescent="0.25">
      <c r="A2271" s="34">
        <f>+'Key Dates'!$B$8+11</f>
        <v>45612</v>
      </c>
      <c r="B2271" s="34">
        <f>+'Key Dates'!$B$8+17</f>
        <v>45618</v>
      </c>
      <c r="C2271" s="44" t="s">
        <v>483</v>
      </c>
      <c r="D2271" s="27" t="s">
        <v>177</v>
      </c>
      <c r="E2271" s="2" t="s">
        <v>22</v>
      </c>
      <c r="F2271" s="2" t="s">
        <v>34</v>
      </c>
    </row>
    <row r="2272" spans="1:6" ht="140.25" x14ac:dyDescent="0.25">
      <c r="A2272" s="34">
        <f>+'Key Dates'!$B$8+11</f>
        <v>45612</v>
      </c>
      <c r="B2272" s="34">
        <f>+'Key Dates'!$B$8+17</f>
        <v>45618</v>
      </c>
      <c r="C2272" s="44" t="s">
        <v>483</v>
      </c>
      <c r="D2272" s="27" t="s">
        <v>177</v>
      </c>
      <c r="E2272" s="2" t="s">
        <v>23</v>
      </c>
      <c r="F2272" s="2" t="s">
        <v>34</v>
      </c>
    </row>
    <row r="2273" spans="1:6" ht="140.25" x14ac:dyDescent="0.25">
      <c r="A2273" s="34">
        <f>+'Key Dates'!$B$8+11</f>
        <v>45612</v>
      </c>
      <c r="B2273" s="34">
        <f>+'Key Dates'!$B$8+17</f>
        <v>45618</v>
      </c>
      <c r="C2273" s="44" t="s">
        <v>483</v>
      </c>
      <c r="D2273" s="27" t="s">
        <v>177</v>
      </c>
      <c r="E2273" s="2" t="s">
        <v>52</v>
      </c>
      <c r="F2273" s="2" t="s">
        <v>34</v>
      </c>
    </row>
    <row r="2274" spans="1:6" ht="173.25" x14ac:dyDescent="0.25">
      <c r="A2274" s="34">
        <f>+'Key Dates'!$B$8+11</f>
        <v>45612</v>
      </c>
      <c r="B2274" s="34">
        <f>+'Key Dates'!$B$8+17</f>
        <v>45618</v>
      </c>
      <c r="C2274" s="47" t="s">
        <v>847</v>
      </c>
      <c r="D2274" s="27" t="s">
        <v>577</v>
      </c>
      <c r="E2274" s="2" t="s">
        <v>17</v>
      </c>
      <c r="F2274" s="2" t="s">
        <v>211</v>
      </c>
    </row>
    <row r="2275" spans="1:6" ht="173.25" x14ac:dyDescent="0.25">
      <c r="A2275" s="34">
        <f>+'Key Dates'!$B$8+11</f>
        <v>45612</v>
      </c>
      <c r="B2275" s="34">
        <f>+'Key Dates'!$B$8+17</f>
        <v>45618</v>
      </c>
      <c r="C2275" s="47" t="s">
        <v>847</v>
      </c>
      <c r="D2275" s="27" t="s">
        <v>577</v>
      </c>
      <c r="E2275" s="2" t="s">
        <v>66</v>
      </c>
      <c r="F2275" s="2" t="s">
        <v>211</v>
      </c>
    </row>
    <row r="2276" spans="1:6" ht="173.25" x14ac:dyDescent="0.25">
      <c r="A2276" s="34">
        <f>+'Key Dates'!$B$8+11</f>
        <v>45612</v>
      </c>
      <c r="B2276" s="34">
        <f>+'Key Dates'!$B$8+17</f>
        <v>45618</v>
      </c>
      <c r="C2276" s="47" t="s">
        <v>847</v>
      </c>
      <c r="D2276" s="27" t="s">
        <v>577</v>
      </c>
      <c r="E2276" s="2" t="s">
        <v>55</v>
      </c>
      <c r="F2276" s="2" t="s">
        <v>211</v>
      </c>
    </row>
    <row r="2277" spans="1:6" ht="173.25" x14ac:dyDescent="0.25">
      <c r="A2277" s="34">
        <f>+'Key Dates'!$B$8+11</f>
        <v>45612</v>
      </c>
      <c r="B2277" s="34">
        <f>+'Key Dates'!$B$8+17</f>
        <v>45618</v>
      </c>
      <c r="C2277" s="47" t="s">
        <v>847</v>
      </c>
      <c r="D2277" s="27" t="s">
        <v>577</v>
      </c>
      <c r="E2277" s="2" t="s">
        <v>18</v>
      </c>
      <c r="F2277" s="2" t="s">
        <v>211</v>
      </c>
    </row>
    <row r="2278" spans="1:6" ht="173.25" x14ac:dyDescent="0.25">
      <c r="A2278" s="34">
        <f>+'Key Dates'!$B$8+11</f>
        <v>45612</v>
      </c>
      <c r="B2278" s="34">
        <f>+'Key Dates'!$B$8+17</f>
        <v>45618</v>
      </c>
      <c r="C2278" s="47" t="s">
        <v>847</v>
      </c>
      <c r="D2278" s="27" t="s">
        <v>577</v>
      </c>
      <c r="E2278" s="2" t="s">
        <v>19</v>
      </c>
      <c r="F2278" s="2" t="s">
        <v>211</v>
      </c>
    </row>
    <row r="2279" spans="1:6" ht="173.25" x14ac:dyDescent="0.25">
      <c r="A2279" s="34">
        <f>+'Key Dates'!$B$8+11</f>
        <v>45612</v>
      </c>
      <c r="B2279" s="34">
        <f>+'Key Dates'!$B$8+17</f>
        <v>45618</v>
      </c>
      <c r="C2279" s="47" t="s">
        <v>847</v>
      </c>
      <c r="D2279" s="27" t="s">
        <v>577</v>
      </c>
      <c r="E2279" s="2" t="s">
        <v>20</v>
      </c>
      <c r="F2279" s="2" t="s">
        <v>211</v>
      </c>
    </row>
    <row r="2280" spans="1:6" ht="173.25" x14ac:dyDescent="0.25">
      <c r="A2280" s="34">
        <f>+'Key Dates'!$B$8+11</f>
        <v>45612</v>
      </c>
      <c r="B2280" s="34">
        <f>+'Key Dates'!$B$8+17</f>
        <v>45618</v>
      </c>
      <c r="C2280" s="47" t="s">
        <v>847</v>
      </c>
      <c r="D2280" s="27" t="s">
        <v>577</v>
      </c>
      <c r="E2280" s="2" t="s">
        <v>30</v>
      </c>
      <c r="F2280" s="2" t="s">
        <v>211</v>
      </c>
    </row>
    <row r="2281" spans="1:6" ht="173.25" x14ac:dyDescent="0.25">
      <c r="A2281" s="34">
        <f>+'Key Dates'!$B$8+11</f>
        <v>45612</v>
      </c>
      <c r="B2281" s="34">
        <f>+'Key Dates'!$B$8+17</f>
        <v>45618</v>
      </c>
      <c r="C2281" s="47" t="s">
        <v>847</v>
      </c>
      <c r="D2281" s="27" t="s">
        <v>577</v>
      </c>
      <c r="E2281" s="2" t="s">
        <v>21</v>
      </c>
      <c r="F2281" s="2" t="s">
        <v>211</v>
      </c>
    </row>
    <row r="2282" spans="1:6" ht="173.25" x14ac:dyDescent="0.25">
      <c r="A2282" s="34">
        <f>+'Key Dates'!$B$8+11</f>
        <v>45612</v>
      </c>
      <c r="B2282" s="34">
        <f>+'Key Dates'!$B$8+19</f>
        <v>45620</v>
      </c>
      <c r="C2282" s="47" t="s">
        <v>848</v>
      </c>
      <c r="D2282" s="27" t="s">
        <v>578</v>
      </c>
      <c r="E2282" s="2" t="s">
        <v>17</v>
      </c>
      <c r="F2282" s="2" t="s">
        <v>211</v>
      </c>
    </row>
    <row r="2283" spans="1:6" ht="173.25" x14ac:dyDescent="0.25">
      <c r="A2283" s="34">
        <f>+'Key Dates'!$B$8+11</f>
        <v>45612</v>
      </c>
      <c r="B2283" s="34">
        <f>+'Key Dates'!$B$8+19</f>
        <v>45620</v>
      </c>
      <c r="C2283" s="47" t="s">
        <v>848</v>
      </c>
      <c r="D2283" s="27" t="s">
        <v>578</v>
      </c>
      <c r="E2283" s="2" t="s">
        <v>66</v>
      </c>
      <c r="F2283" s="2" t="s">
        <v>211</v>
      </c>
    </row>
    <row r="2284" spans="1:6" ht="173.25" x14ac:dyDescent="0.25">
      <c r="A2284" s="34">
        <f>+'Key Dates'!$B$8+11</f>
        <v>45612</v>
      </c>
      <c r="B2284" s="34">
        <f>+'Key Dates'!$B$8+19</f>
        <v>45620</v>
      </c>
      <c r="C2284" s="47" t="s">
        <v>848</v>
      </c>
      <c r="D2284" s="27" t="s">
        <v>578</v>
      </c>
      <c r="E2284" s="2" t="s">
        <v>55</v>
      </c>
      <c r="F2284" s="2" t="s">
        <v>211</v>
      </c>
    </row>
    <row r="2285" spans="1:6" ht="173.25" x14ac:dyDescent="0.25">
      <c r="A2285" s="34">
        <f>+'Key Dates'!$B$8+11</f>
        <v>45612</v>
      </c>
      <c r="B2285" s="34">
        <f>+'Key Dates'!$B$8+19</f>
        <v>45620</v>
      </c>
      <c r="C2285" s="47" t="s">
        <v>848</v>
      </c>
      <c r="D2285" s="27" t="s">
        <v>578</v>
      </c>
      <c r="E2285" s="2" t="s">
        <v>18</v>
      </c>
      <c r="F2285" s="2" t="s">
        <v>211</v>
      </c>
    </row>
    <row r="2286" spans="1:6" ht="173.25" x14ac:dyDescent="0.25">
      <c r="A2286" s="34">
        <f>+'Key Dates'!$B$8+11</f>
        <v>45612</v>
      </c>
      <c r="B2286" s="34">
        <f>+'Key Dates'!$B$8+19</f>
        <v>45620</v>
      </c>
      <c r="C2286" s="47" t="s">
        <v>848</v>
      </c>
      <c r="D2286" s="27" t="s">
        <v>578</v>
      </c>
      <c r="E2286" s="2" t="s">
        <v>19</v>
      </c>
      <c r="F2286" s="2" t="s">
        <v>211</v>
      </c>
    </row>
    <row r="2287" spans="1:6" ht="173.25" x14ac:dyDescent="0.25">
      <c r="A2287" s="34">
        <f>+'Key Dates'!$B$8+11</f>
        <v>45612</v>
      </c>
      <c r="B2287" s="34">
        <f>+'Key Dates'!$B$8+19</f>
        <v>45620</v>
      </c>
      <c r="C2287" s="47" t="s">
        <v>848</v>
      </c>
      <c r="D2287" s="27" t="s">
        <v>578</v>
      </c>
      <c r="E2287" s="2" t="s">
        <v>20</v>
      </c>
      <c r="F2287" s="2" t="s">
        <v>211</v>
      </c>
    </row>
    <row r="2288" spans="1:6" ht="173.25" x14ac:dyDescent="0.25">
      <c r="A2288" s="34">
        <f>+'Key Dates'!$B$8+11</f>
        <v>45612</v>
      </c>
      <c r="B2288" s="34">
        <f>+'Key Dates'!$B$8+19</f>
        <v>45620</v>
      </c>
      <c r="C2288" s="47" t="s">
        <v>848</v>
      </c>
      <c r="D2288" s="27" t="s">
        <v>578</v>
      </c>
      <c r="E2288" s="2" t="s">
        <v>30</v>
      </c>
      <c r="F2288" s="2" t="s">
        <v>211</v>
      </c>
    </row>
    <row r="2289" spans="1:6" ht="173.25" x14ac:dyDescent="0.25">
      <c r="A2289" s="34">
        <f>+'Key Dates'!$B$8+11</f>
        <v>45612</v>
      </c>
      <c r="B2289" s="34">
        <f>+'Key Dates'!$B$8+19</f>
        <v>45620</v>
      </c>
      <c r="C2289" s="47" t="s">
        <v>848</v>
      </c>
      <c r="D2289" s="27" t="s">
        <v>578</v>
      </c>
      <c r="E2289" s="2" t="s">
        <v>21</v>
      </c>
      <c r="F2289" s="2" t="s">
        <v>211</v>
      </c>
    </row>
    <row r="2290" spans="1:6" ht="236.25" x14ac:dyDescent="0.25">
      <c r="A2290" s="34">
        <f>+'Key Dates'!$B$8+11</f>
        <v>45612</v>
      </c>
      <c r="B2290" s="34">
        <f>+'Key Dates'!$B$8+26</f>
        <v>45627</v>
      </c>
      <c r="C2290" s="47" t="s">
        <v>849</v>
      </c>
      <c r="D2290" s="27" t="s">
        <v>178</v>
      </c>
      <c r="E2290" s="2" t="s">
        <v>17</v>
      </c>
      <c r="F2290" s="2" t="s">
        <v>211</v>
      </c>
    </row>
    <row r="2291" spans="1:6" ht="236.25" x14ac:dyDescent="0.25">
      <c r="A2291" s="34">
        <f>+'Key Dates'!$B$8+11</f>
        <v>45612</v>
      </c>
      <c r="B2291" s="34">
        <f>+'Key Dates'!$B$8+26</f>
        <v>45627</v>
      </c>
      <c r="C2291" s="47" t="s">
        <v>849</v>
      </c>
      <c r="D2291" s="27" t="s">
        <v>178</v>
      </c>
      <c r="E2291" s="2" t="s">
        <v>66</v>
      </c>
      <c r="F2291" s="2" t="s">
        <v>211</v>
      </c>
    </row>
    <row r="2292" spans="1:6" ht="236.25" x14ac:dyDescent="0.25">
      <c r="A2292" s="34">
        <f>+'Key Dates'!$B$8+11</f>
        <v>45612</v>
      </c>
      <c r="B2292" s="34">
        <f>+'Key Dates'!$B$8+26</f>
        <v>45627</v>
      </c>
      <c r="C2292" s="47" t="s">
        <v>849</v>
      </c>
      <c r="D2292" s="27" t="s">
        <v>178</v>
      </c>
      <c r="E2292" s="2" t="s">
        <v>55</v>
      </c>
      <c r="F2292" s="2" t="s">
        <v>211</v>
      </c>
    </row>
    <row r="2293" spans="1:6" ht="236.25" x14ac:dyDescent="0.25">
      <c r="A2293" s="34">
        <f>+'Key Dates'!$B$8+11</f>
        <v>45612</v>
      </c>
      <c r="B2293" s="34">
        <f>+'Key Dates'!$B$8+26</f>
        <v>45627</v>
      </c>
      <c r="C2293" s="47" t="s">
        <v>849</v>
      </c>
      <c r="D2293" s="27" t="s">
        <v>178</v>
      </c>
      <c r="E2293" s="2" t="s">
        <v>18</v>
      </c>
      <c r="F2293" s="2" t="s">
        <v>211</v>
      </c>
    </row>
    <row r="2294" spans="1:6" ht="236.25" x14ac:dyDescent="0.25">
      <c r="A2294" s="34">
        <f>+'Key Dates'!$B$8+11</f>
        <v>45612</v>
      </c>
      <c r="B2294" s="34">
        <f>+'Key Dates'!$B$8+26</f>
        <v>45627</v>
      </c>
      <c r="C2294" s="47" t="s">
        <v>849</v>
      </c>
      <c r="D2294" s="27" t="s">
        <v>178</v>
      </c>
      <c r="E2294" s="2" t="s">
        <v>19</v>
      </c>
      <c r="F2294" s="2" t="s">
        <v>211</v>
      </c>
    </row>
    <row r="2295" spans="1:6" ht="236.25" x14ac:dyDescent="0.25">
      <c r="A2295" s="34">
        <f>+'Key Dates'!$B$8+11</f>
        <v>45612</v>
      </c>
      <c r="B2295" s="34">
        <f>+'Key Dates'!$B$8+26</f>
        <v>45627</v>
      </c>
      <c r="C2295" s="47" t="s">
        <v>849</v>
      </c>
      <c r="D2295" s="27" t="s">
        <v>178</v>
      </c>
      <c r="E2295" s="2" t="s">
        <v>20</v>
      </c>
      <c r="F2295" s="2" t="s">
        <v>211</v>
      </c>
    </row>
    <row r="2296" spans="1:6" ht="236.25" x14ac:dyDescent="0.25">
      <c r="A2296" s="34">
        <f>+'Key Dates'!$B$8+11</f>
        <v>45612</v>
      </c>
      <c r="B2296" s="34">
        <f>+'Key Dates'!$B$8+26</f>
        <v>45627</v>
      </c>
      <c r="C2296" s="47" t="s">
        <v>849</v>
      </c>
      <c r="D2296" s="27" t="s">
        <v>178</v>
      </c>
      <c r="E2296" s="2" t="s">
        <v>30</v>
      </c>
      <c r="F2296" s="2" t="s">
        <v>211</v>
      </c>
    </row>
    <row r="2297" spans="1:6" ht="236.25" x14ac:dyDescent="0.25">
      <c r="A2297" s="34">
        <f>+'Key Dates'!$B$8+11</f>
        <v>45612</v>
      </c>
      <c r="B2297" s="34">
        <f>+'Key Dates'!$B$8+26</f>
        <v>45627</v>
      </c>
      <c r="C2297" s="47" t="s">
        <v>849</v>
      </c>
      <c r="D2297" s="27" t="s">
        <v>178</v>
      </c>
      <c r="E2297" s="2" t="s">
        <v>21</v>
      </c>
      <c r="F2297" s="2" t="s">
        <v>211</v>
      </c>
    </row>
    <row r="2298" spans="1:6" ht="189" x14ac:dyDescent="0.25">
      <c r="A2298" s="34">
        <f>+'Key Dates'!$B$8+11</f>
        <v>45612</v>
      </c>
      <c r="B2298" s="34">
        <f>+'Key Dates'!$B$8+40</f>
        <v>45641</v>
      </c>
      <c r="C2298" s="47" t="s">
        <v>850</v>
      </c>
      <c r="D2298" s="27" t="s">
        <v>178</v>
      </c>
      <c r="E2298" s="2" t="s">
        <v>17</v>
      </c>
      <c r="F2298" s="2" t="s">
        <v>211</v>
      </c>
    </row>
    <row r="2299" spans="1:6" ht="189" x14ac:dyDescent="0.25">
      <c r="A2299" s="34">
        <f>+'Key Dates'!$B$8+11</f>
        <v>45612</v>
      </c>
      <c r="B2299" s="34">
        <f>+'Key Dates'!$B$8+40</f>
        <v>45641</v>
      </c>
      <c r="C2299" s="47" t="s">
        <v>850</v>
      </c>
      <c r="D2299" s="27" t="s">
        <v>178</v>
      </c>
      <c r="E2299" s="2" t="s">
        <v>66</v>
      </c>
      <c r="F2299" s="2" t="s">
        <v>211</v>
      </c>
    </row>
    <row r="2300" spans="1:6" ht="189" x14ac:dyDescent="0.25">
      <c r="A2300" s="34">
        <f>+'Key Dates'!$B$8+11</f>
        <v>45612</v>
      </c>
      <c r="B2300" s="34">
        <f>+'Key Dates'!$B$8+40</f>
        <v>45641</v>
      </c>
      <c r="C2300" s="47" t="s">
        <v>850</v>
      </c>
      <c r="D2300" s="27" t="s">
        <v>178</v>
      </c>
      <c r="E2300" s="2" t="s">
        <v>55</v>
      </c>
      <c r="F2300" s="2" t="s">
        <v>211</v>
      </c>
    </row>
    <row r="2301" spans="1:6" ht="189" x14ac:dyDescent="0.25">
      <c r="A2301" s="34">
        <f>+'Key Dates'!$B$8+11</f>
        <v>45612</v>
      </c>
      <c r="B2301" s="34">
        <f>+'Key Dates'!$B$8+40</f>
        <v>45641</v>
      </c>
      <c r="C2301" s="47" t="s">
        <v>850</v>
      </c>
      <c r="D2301" s="27" t="s">
        <v>178</v>
      </c>
      <c r="E2301" s="2" t="s">
        <v>18</v>
      </c>
      <c r="F2301" s="2" t="s">
        <v>211</v>
      </c>
    </row>
    <row r="2302" spans="1:6" ht="189" x14ac:dyDescent="0.25">
      <c r="A2302" s="34">
        <f>+'Key Dates'!$B$8+11</f>
        <v>45612</v>
      </c>
      <c r="B2302" s="34">
        <f>+'Key Dates'!$B$8+40</f>
        <v>45641</v>
      </c>
      <c r="C2302" s="47" t="s">
        <v>850</v>
      </c>
      <c r="D2302" s="27" t="s">
        <v>178</v>
      </c>
      <c r="E2302" s="2" t="s">
        <v>19</v>
      </c>
      <c r="F2302" s="2" t="s">
        <v>211</v>
      </c>
    </row>
    <row r="2303" spans="1:6" ht="189" x14ac:dyDescent="0.25">
      <c r="A2303" s="34">
        <f>+'Key Dates'!$B$8+11</f>
        <v>45612</v>
      </c>
      <c r="B2303" s="34">
        <f>+'Key Dates'!$B$8+40</f>
        <v>45641</v>
      </c>
      <c r="C2303" s="47" t="s">
        <v>850</v>
      </c>
      <c r="D2303" s="27" t="s">
        <v>178</v>
      </c>
      <c r="E2303" s="2" t="s">
        <v>20</v>
      </c>
      <c r="F2303" s="2" t="s">
        <v>211</v>
      </c>
    </row>
    <row r="2304" spans="1:6" ht="189" x14ac:dyDescent="0.25">
      <c r="A2304" s="34">
        <f>+'Key Dates'!$B$8+11</f>
        <v>45612</v>
      </c>
      <c r="B2304" s="34">
        <f>+'Key Dates'!$B$8+40</f>
        <v>45641</v>
      </c>
      <c r="C2304" s="47" t="s">
        <v>850</v>
      </c>
      <c r="D2304" s="27" t="s">
        <v>178</v>
      </c>
      <c r="E2304" s="2" t="s">
        <v>30</v>
      </c>
      <c r="F2304" s="2" t="s">
        <v>211</v>
      </c>
    </row>
    <row r="2305" spans="1:6" ht="189" x14ac:dyDescent="0.25">
      <c r="A2305" s="34">
        <f>+'Key Dates'!$B$8+11</f>
        <v>45612</v>
      </c>
      <c r="B2305" s="34">
        <f>+'Key Dates'!$B$8+40</f>
        <v>45641</v>
      </c>
      <c r="C2305" s="47" t="s">
        <v>850</v>
      </c>
      <c r="D2305" s="27" t="s">
        <v>178</v>
      </c>
      <c r="E2305" s="2" t="s">
        <v>21</v>
      </c>
      <c r="F2305" s="2" t="s">
        <v>211</v>
      </c>
    </row>
    <row r="2306" spans="1:6" ht="47.25" x14ac:dyDescent="0.25">
      <c r="A2306" s="34">
        <f>+'Key Dates'!$B$8+11</f>
        <v>45612</v>
      </c>
      <c r="B2306" s="34">
        <f>+'Key Dates'!$B$8+48</f>
        <v>45649</v>
      </c>
      <c r="C2306" s="44" t="s">
        <v>484</v>
      </c>
      <c r="D2306" s="27" t="s">
        <v>33</v>
      </c>
      <c r="E2306" s="2" t="s">
        <v>17</v>
      </c>
      <c r="F2306" s="2" t="s">
        <v>34</v>
      </c>
    </row>
    <row r="2307" spans="1:6" ht="47.25" x14ac:dyDescent="0.25">
      <c r="A2307" s="34">
        <f>+'Key Dates'!$B$8+11</f>
        <v>45612</v>
      </c>
      <c r="B2307" s="34">
        <f>+'Key Dates'!$B$8+48</f>
        <v>45649</v>
      </c>
      <c r="C2307" s="44" t="s">
        <v>484</v>
      </c>
      <c r="D2307" s="27" t="s">
        <v>33</v>
      </c>
      <c r="E2307" s="2" t="s">
        <v>18</v>
      </c>
      <c r="F2307" s="2" t="s">
        <v>34</v>
      </c>
    </row>
    <row r="2308" spans="1:6" ht="51" x14ac:dyDescent="0.25">
      <c r="A2308" s="34">
        <f>+'Key Dates'!$B$8+11</f>
        <v>45612</v>
      </c>
      <c r="B2308" s="34">
        <f>+'Key Dates'!$B$8+48</f>
        <v>45649</v>
      </c>
      <c r="C2308" s="44" t="s">
        <v>484</v>
      </c>
      <c r="D2308" s="27" t="s">
        <v>33</v>
      </c>
      <c r="E2308" s="2" t="s">
        <v>22</v>
      </c>
      <c r="F2308" s="2" t="s">
        <v>34</v>
      </c>
    </row>
    <row r="2309" spans="1:6" ht="51" x14ac:dyDescent="0.25">
      <c r="A2309" s="34">
        <f>+'Key Dates'!$B$8+11</f>
        <v>45612</v>
      </c>
      <c r="B2309" s="34">
        <f>+'Key Dates'!$B$8+48</f>
        <v>45649</v>
      </c>
      <c r="C2309" s="44" t="s">
        <v>484</v>
      </c>
      <c r="D2309" s="27" t="s">
        <v>33</v>
      </c>
      <c r="E2309" s="2" t="s">
        <v>23</v>
      </c>
      <c r="F2309" s="2" t="s">
        <v>34</v>
      </c>
    </row>
    <row r="2310" spans="1:6" ht="51" x14ac:dyDescent="0.25">
      <c r="A2310" s="34">
        <f>+'Key Dates'!$B$8+11</f>
        <v>45612</v>
      </c>
      <c r="B2310" s="34">
        <f>+'Key Dates'!$B$8+48</f>
        <v>45649</v>
      </c>
      <c r="C2310" s="44" t="s">
        <v>484</v>
      </c>
      <c r="D2310" s="27" t="s">
        <v>33</v>
      </c>
      <c r="E2310" s="2" t="s">
        <v>23</v>
      </c>
      <c r="F2310" s="2" t="s">
        <v>34</v>
      </c>
    </row>
    <row r="2311" spans="1:6" ht="47.25" x14ac:dyDescent="0.25">
      <c r="A2311" s="34">
        <f>+'Key Dates'!$B$8+11</f>
        <v>45612</v>
      </c>
      <c r="B2311" s="34">
        <f>+'Key Dates'!$B$8+48</f>
        <v>45649</v>
      </c>
      <c r="C2311" s="44" t="s">
        <v>485</v>
      </c>
      <c r="D2311" s="27" t="s">
        <v>141</v>
      </c>
      <c r="E2311" s="2" t="s">
        <v>17</v>
      </c>
      <c r="F2311" s="2" t="s">
        <v>34</v>
      </c>
    </row>
    <row r="2312" spans="1:6" ht="47.25" x14ac:dyDescent="0.25">
      <c r="A2312" s="34">
        <f>+'Key Dates'!$B$8+11</f>
        <v>45612</v>
      </c>
      <c r="B2312" s="34">
        <f>+'Key Dates'!$B$8+48</f>
        <v>45649</v>
      </c>
      <c r="C2312" s="44" t="s">
        <v>485</v>
      </c>
      <c r="D2312" s="27" t="s">
        <v>141</v>
      </c>
      <c r="E2312" s="2" t="s">
        <v>18</v>
      </c>
      <c r="F2312" s="2" t="s">
        <v>34</v>
      </c>
    </row>
    <row r="2313" spans="1:6" ht="47.25" x14ac:dyDescent="0.25">
      <c r="A2313" s="34">
        <f>+'Key Dates'!$B$8+11</f>
        <v>45612</v>
      </c>
      <c r="B2313" s="34">
        <f>+'Key Dates'!$B$8+48</f>
        <v>45649</v>
      </c>
      <c r="C2313" s="44" t="s">
        <v>485</v>
      </c>
      <c r="D2313" s="27" t="s">
        <v>141</v>
      </c>
      <c r="E2313" s="2" t="s">
        <v>52</v>
      </c>
      <c r="F2313" s="2" t="s">
        <v>34</v>
      </c>
    </row>
    <row r="2314" spans="1:6" ht="78.75" x14ac:dyDescent="0.25">
      <c r="A2314" s="34">
        <f>+'Key Dates'!$B$8+18</f>
        <v>45619</v>
      </c>
      <c r="B2314" s="34">
        <f>+'Key Dates'!$B$8+25</f>
        <v>45626</v>
      </c>
      <c r="C2314" s="44" t="s">
        <v>446</v>
      </c>
      <c r="D2314" s="27" t="s">
        <v>152</v>
      </c>
      <c r="E2314" s="2" t="s">
        <v>17</v>
      </c>
      <c r="F2314" s="2" t="s">
        <v>36</v>
      </c>
    </row>
    <row r="2315" spans="1:6" ht="78.75" x14ac:dyDescent="0.25">
      <c r="A2315" s="34">
        <f>+'Key Dates'!$B$8+18</f>
        <v>45619</v>
      </c>
      <c r="B2315" s="34">
        <f>+'Key Dates'!$B$8+25</f>
        <v>45626</v>
      </c>
      <c r="C2315" s="44" t="s">
        <v>446</v>
      </c>
      <c r="D2315" s="27" t="s">
        <v>152</v>
      </c>
      <c r="E2315" s="2" t="s">
        <v>18</v>
      </c>
      <c r="F2315" s="2" t="s">
        <v>36</v>
      </c>
    </row>
    <row r="2316" spans="1:6" ht="78.75" x14ac:dyDescent="0.25">
      <c r="A2316" s="34">
        <f>+'Key Dates'!$B$8+18</f>
        <v>45619</v>
      </c>
      <c r="B2316" s="34">
        <f>+'Key Dates'!$B$8+25</f>
        <v>45626</v>
      </c>
      <c r="C2316" s="44" t="s">
        <v>446</v>
      </c>
      <c r="D2316" s="27" t="s">
        <v>152</v>
      </c>
      <c r="E2316" s="2" t="s">
        <v>22</v>
      </c>
      <c r="F2316" s="2" t="s">
        <v>36</v>
      </c>
    </row>
    <row r="2317" spans="1:6" ht="78.75" x14ac:dyDescent="0.25">
      <c r="A2317" s="34">
        <f>+'Key Dates'!$B$8+18</f>
        <v>45619</v>
      </c>
      <c r="B2317" s="34">
        <f>+'Key Dates'!$B$8+25</f>
        <v>45626</v>
      </c>
      <c r="C2317" s="44" t="s">
        <v>446</v>
      </c>
      <c r="D2317" s="27" t="s">
        <v>152</v>
      </c>
      <c r="E2317" s="2" t="s">
        <v>23</v>
      </c>
      <c r="F2317" s="2" t="s">
        <v>36</v>
      </c>
    </row>
    <row r="2318" spans="1:6" ht="94.5" x14ac:dyDescent="0.25">
      <c r="A2318" s="34">
        <f>+'Key Dates'!$B$8+21</f>
        <v>45622</v>
      </c>
      <c r="B2318" s="34">
        <f>+'Key Dates'!$B$8+21</f>
        <v>45622</v>
      </c>
      <c r="C2318" s="44" t="s">
        <v>647</v>
      </c>
      <c r="D2318" s="27" t="s">
        <v>179</v>
      </c>
      <c r="E2318" s="2" t="s">
        <v>17</v>
      </c>
      <c r="F2318" s="2" t="s">
        <v>34</v>
      </c>
    </row>
    <row r="2319" spans="1:6" ht="94.5" x14ac:dyDescent="0.25">
      <c r="A2319" s="34">
        <f>+'Key Dates'!$B$8+21</f>
        <v>45622</v>
      </c>
      <c r="B2319" s="34">
        <f>+'Key Dates'!$B$8+21</f>
        <v>45622</v>
      </c>
      <c r="C2319" s="44" t="s">
        <v>647</v>
      </c>
      <c r="D2319" s="27" t="s">
        <v>179</v>
      </c>
      <c r="E2319" s="2" t="s">
        <v>27</v>
      </c>
      <c r="F2319" s="2" t="s">
        <v>34</v>
      </c>
    </row>
    <row r="2320" spans="1:6" ht="94.5" x14ac:dyDescent="0.25">
      <c r="A2320" s="34">
        <f>+'Key Dates'!$B$8+21</f>
        <v>45622</v>
      </c>
      <c r="B2320" s="34">
        <f>+'Key Dates'!$B$8+21</f>
        <v>45622</v>
      </c>
      <c r="C2320" s="44" t="s">
        <v>647</v>
      </c>
      <c r="D2320" s="27" t="s">
        <v>179</v>
      </c>
      <c r="E2320" s="2" t="s">
        <v>66</v>
      </c>
      <c r="F2320" s="2" t="s">
        <v>34</v>
      </c>
    </row>
    <row r="2321" spans="1:6" ht="94.5" x14ac:dyDescent="0.25">
      <c r="A2321" s="34">
        <f>+'Key Dates'!$B$8+21</f>
        <v>45622</v>
      </c>
      <c r="B2321" s="34">
        <f>+'Key Dates'!$B$8+21</f>
        <v>45622</v>
      </c>
      <c r="C2321" s="44" t="s">
        <v>647</v>
      </c>
      <c r="D2321" s="27" t="s">
        <v>179</v>
      </c>
      <c r="E2321" s="2" t="s">
        <v>55</v>
      </c>
      <c r="F2321" s="2" t="s">
        <v>34</v>
      </c>
    </row>
    <row r="2322" spans="1:6" ht="94.5" x14ac:dyDescent="0.25">
      <c r="A2322" s="34">
        <f>+'Key Dates'!$B$8+21</f>
        <v>45622</v>
      </c>
      <c r="B2322" s="34">
        <f>+'Key Dates'!$B$8+21</f>
        <v>45622</v>
      </c>
      <c r="C2322" s="44" t="s">
        <v>647</v>
      </c>
      <c r="D2322" s="27" t="s">
        <v>179</v>
      </c>
      <c r="E2322" s="2" t="s">
        <v>18</v>
      </c>
      <c r="F2322" s="2" t="s">
        <v>34</v>
      </c>
    </row>
    <row r="2323" spans="1:6" ht="110.25" x14ac:dyDescent="0.25">
      <c r="A2323" s="34">
        <f>+'Key Dates'!$B$8+21</f>
        <v>45622</v>
      </c>
      <c r="B2323" s="34">
        <f>+'Key Dates'!$B$8+21</f>
        <v>45622</v>
      </c>
      <c r="C2323" s="44" t="s">
        <v>530</v>
      </c>
      <c r="D2323" s="27" t="s">
        <v>180</v>
      </c>
      <c r="E2323" s="2" t="s">
        <v>17</v>
      </c>
      <c r="F2323" s="2" t="s">
        <v>34</v>
      </c>
    </row>
    <row r="2324" spans="1:6" ht="110.25" x14ac:dyDescent="0.25">
      <c r="A2324" s="34">
        <f>+'Key Dates'!$B$8+21</f>
        <v>45622</v>
      </c>
      <c r="B2324" s="34">
        <f>+'Key Dates'!$B$8+21</f>
        <v>45622</v>
      </c>
      <c r="C2324" s="44" t="s">
        <v>530</v>
      </c>
      <c r="D2324" s="27" t="s">
        <v>180</v>
      </c>
      <c r="E2324" s="2" t="s">
        <v>18</v>
      </c>
      <c r="F2324" s="2" t="s">
        <v>34</v>
      </c>
    </row>
    <row r="2325" spans="1:6" ht="110.25" x14ac:dyDescent="0.25">
      <c r="A2325" s="34">
        <f>+'Key Dates'!$B$8+21</f>
        <v>45622</v>
      </c>
      <c r="B2325" s="34">
        <f>+'Key Dates'!$B$8+21</f>
        <v>45622</v>
      </c>
      <c r="C2325" s="44" t="s">
        <v>530</v>
      </c>
      <c r="D2325" s="27" t="s">
        <v>180</v>
      </c>
      <c r="E2325" s="2" t="s">
        <v>19</v>
      </c>
      <c r="F2325" s="2" t="s">
        <v>34</v>
      </c>
    </row>
    <row r="2326" spans="1:6" ht="110.25" x14ac:dyDescent="0.25">
      <c r="A2326" s="34">
        <f>+'Key Dates'!$B$8+21</f>
        <v>45622</v>
      </c>
      <c r="B2326" s="34">
        <f>+'Key Dates'!$B$8+21</f>
        <v>45622</v>
      </c>
      <c r="C2326" s="44" t="s">
        <v>530</v>
      </c>
      <c r="D2326" s="27" t="s">
        <v>180</v>
      </c>
      <c r="E2326" s="2" t="s">
        <v>20</v>
      </c>
      <c r="F2326" s="2" t="s">
        <v>34</v>
      </c>
    </row>
    <row r="2327" spans="1:6" ht="110.25" x14ac:dyDescent="0.25">
      <c r="A2327" s="34">
        <f>+'Key Dates'!$B$8+21</f>
        <v>45622</v>
      </c>
      <c r="B2327" s="34">
        <f>+'Key Dates'!$B$8+21</f>
        <v>45622</v>
      </c>
      <c r="C2327" s="44" t="s">
        <v>530</v>
      </c>
      <c r="D2327" s="27" t="s">
        <v>180</v>
      </c>
      <c r="E2327" s="2" t="s">
        <v>30</v>
      </c>
      <c r="F2327" s="2" t="s">
        <v>34</v>
      </c>
    </row>
    <row r="2328" spans="1:6" ht="110.25" x14ac:dyDescent="0.25">
      <c r="A2328" s="34">
        <f>+'Key Dates'!$B$8+21</f>
        <v>45622</v>
      </c>
      <c r="B2328" s="34">
        <f>+'Key Dates'!$B$8+21</f>
        <v>45622</v>
      </c>
      <c r="C2328" s="44" t="s">
        <v>530</v>
      </c>
      <c r="D2328" s="27" t="s">
        <v>180</v>
      </c>
      <c r="E2328" s="2" t="s">
        <v>21</v>
      </c>
      <c r="F2328" s="2" t="s">
        <v>34</v>
      </c>
    </row>
    <row r="2329" spans="1:6" ht="31.5" x14ac:dyDescent="0.25">
      <c r="A2329" s="34">
        <f>+'Key Dates'!$B$18</f>
        <v>45624</v>
      </c>
      <c r="B2329" s="34">
        <f>+'Key Dates'!$B$18</f>
        <v>45624</v>
      </c>
      <c r="C2329" s="47" t="s">
        <v>851</v>
      </c>
      <c r="D2329" s="27" t="s">
        <v>28</v>
      </c>
      <c r="E2329" s="2" t="s">
        <v>29</v>
      </c>
      <c r="F2329" s="2" t="s">
        <v>29</v>
      </c>
    </row>
    <row r="2330" spans="1:6" ht="94.5" x14ac:dyDescent="0.25">
      <c r="A2330" s="34">
        <f>+'Key Dates'!$B$18+1</f>
        <v>45625</v>
      </c>
      <c r="B2330" s="34">
        <f>+'Key Dates'!$B$18+1</f>
        <v>45625</v>
      </c>
      <c r="C2330" s="47" t="s">
        <v>852</v>
      </c>
      <c r="D2330" s="27" t="s">
        <v>28</v>
      </c>
      <c r="E2330" s="2" t="s">
        <v>29</v>
      </c>
      <c r="F2330" s="2" t="s">
        <v>29</v>
      </c>
    </row>
    <row r="2331" spans="1:6" ht="141.75" x14ac:dyDescent="0.25">
      <c r="A2331" s="34">
        <f>+'Key Dates'!$B$8+21</f>
        <v>45622</v>
      </c>
      <c r="B2331" s="34">
        <f>+'Key Dates'!$B$8+23</f>
        <v>45624</v>
      </c>
      <c r="C2331" s="47" t="s">
        <v>853</v>
      </c>
      <c r="D2331" s="27" t="s">
        <v>174</v>
      </c>
      <c r="E2331" s="2" t="s">
        <v>17</v>
      </c>
      <c r="F2331" s="2" t="s">
        <v>34</v>
      </c>
    </row>
    <row r="2332" spans="1:6" ht="141.75" x14ac:dyDescent="0.25">
      <c r="A2332" s="34">
        <f>+'Key Dates'!$B$8+21</f>
        <v>45622</v>
      </c>
      <c r="B2332" s="34">
        <f>+'Key Dates'!$B$8+23</f>
        <v>45624</v>
      </c>
      <c r="C2332" s="47" t="s">
        <v>853</v>
      </c>
      <c r="D2332" s="27" t="s">
        <v>174</v>
      </c>
      <c r="E2332" s="2" t="s">
        <v>27</v>
      </c>
      <c r="F2332" s="2" t="s">
        <v>34</v>
      </c>
    </row>
    <row r="2333" spans="1:6" ht="141.75" x14ac:dyDescent="0.25">
      <c r="A2333" s="34">
        <f>+'Key Dates'!$B$8+21</f>
        <v>45622</v>
      </c>
      <c r="B2333" s="34">
        <f>+'Key Dates'!$B$8+23</f>
        <v>45624</v>
      </c>
      <c r="C2333" s="47" t="s">
        <v>853</v>
      </c>
      <c r="D2333" s="27" t="s">
        <v>174</v>
      </c>
      <c r="E2333" s="2" t="s">
        <v>66</v>
      </c>
      <c r="F2333" s="2" t="s">
        <v>34</v>
      </c>
    </row>
    <row r="2334" spans="1:6" ht="141.75" x14ac:dyDescent="0.25">
      <c r="A2334" s="34">
        <f>+'Key Dates'!$B$8+21</f>
        <v>45622</v>
      </c>
      <c r="B2334" s="34">
        <f>+'Key Dates'!$B$8+23</f>
        <v>45624</v>
      </c>
      <c r="C2334" s="47" t="s">
        <v>853</v>
      </c>
      <c r="D2334" s="27" t="s">
        <v>174</v>
      </c>
      <c r="E2334" s="2" t="s">
        <v>55</v>
      </c>
      <c r="F2334" s="2" t="s">
        <v>34</v>
      </c>
    </row>
    <row r="2335" spans="1:6" ht="141.75" x14ac:dyDescent="0.25">
      <c r="A2335" s="34">
        <f>+'Key Dates'!$B$8+21</f>
        <v>45622</v>
      </c>
      <c r="B2335" s="34">
        <f>+'Key Dates'!$B$8+23</f>
        <v>45624</v>
      </c>
      <c r="C2335" s="47" t="s">
        <v>853</v>
      </c>
      <c r="D2335" s="27" t="s">
        <v>174</v>
      </c>
      <c r="E2335" s="2" t="s">
        <v>18</v>
      </c>
      <c r="F2335" s="2" t="s">
        <v>34</v>
      </c>
    </row>
    <row r="2336" spans="1:6" ht="110.25" x14ac:dyDescent="0.25">
      <c r="A2336" s="34">
        <f>+'Key Dates'!$B$8+21</f>
        <v>45622</v>
      </c>
      <c r="B2336" s="34">
        <f>+'Key Dates'!$B$8+28</f>
        <v>45629</v>
      </c>
      <c r="C2336" s="47" t="s">
        <v>854</v>
      </c>
      <c r="D2336" s="27" t="s">
        <v>151</v>
      </c>
      <c r="E2336" s="2" t="s">
        <v>17</v>
      </c>
      <c r="F2336" s="2" t="s">
        <v>34</v>
      </c>
    </row>
    <row r="2337" spans="1:6" ht="110.25" x14ac:dyDescent="0.25">
      <c r="A2337" s="34">
        <f>+'Key Dates'!$B$8+21</f>
        <v>45622</v>
      </c>
      <c r="B2337" s="34">
        <f>+'Key Dates'!$B$8+28</f>
        <v>45629</v>
      </c>
      <c r="C2337" s="47" t="s">
        <v>854</v>
      </c>
      <c r="D2337" s="27" t="s">
        <v>151</v>
      </c>
      <c r="E2337" s="2" t="s">
        <v>27</v>
      </c>
      <c r="F2337" s="2" t="s">
        <v>34</v>
      </c>
    </row>
    <row r="2338" spans="1:6" ht="110.25" x14ac:dyDescent="0.25">
      <c r="A2338" s="34">
        <f>+'Key Dates'!$B$8+21</f>
        <v>45622</v>
      </c>
      <c r="B2338" s="34">
        <f>+'Key Dates'!$B$8+28</f>
        <v>45629</v>
      </c>
      <c r="C2338" s="47" t="s">
        <v>854</v>
      </c>
      <c r="D2338" s="27" t="s">
        <v>151</v>
      </c>
      <c r="E2338" s="2" t="s">
        <v>66</v>
      </c>
      <c r="F2338" s="2" t="s">
        <v>34</v>
      </c>
    </row>
    <row r="2339" spans="1:6" ht="110.25" x14ac:dyDescent="0.25">
      <c r="A2339" s="34">
        <f>+'Key Dates'!$B$8+21</f>
        <v>45622</v>
      </c>
      <c r="B2339" s="34">
        <f>+'Key Dates'!$B$8+28</f>
        <v>45629</v>
      </c>
      <c r="C2339" s="47" t="s">
        <v>854</v>
      </c>
      <c r="D2339" s="27" t="s">
        <v>151</v>
      </c>
      <c r="E2339" s="2" t="s">
        <v>55</v>
      </c>
      <c r="F2339" s="2" t="s">
        <v>34</v>
      </c>
    </row>
    <row r="2340" spans="1:6" ht="110.25" x14ac:dyDescent="0.25">
      <c r="A2340" s="34">
        <f>+'Key Dates'!$B$8+21</f>
        <v>45622</v>
      </c>
      <c r="B2340" s="34">
        <f>+'Key Dates'!$B$8+28</f>
        <v>45629</v>
      </c>
      <c r="C2340" s="47" t="s">
        <v>854</v>
      </c>
      <c r="D2340" s="27" t="s">
        <v>151</v>
      </c>
      <c r="E2340" s="2" t="s">
        <v>18</v>
      </c>
      <c r="F2340" s="2" t="s">
        <v>34</v>
      </c>
    </row>
    <row r="2341" spans="1:6" ht="126" x14ac:dyDescent="0.25">
      <c r="A2341" s="34">
        <f>+'Key Dates'!$B$8+21</f>
        <v>45622</v>
      </c>
      <c r="B2341" s="34">
        <v>45657</v>
      </c>
      <c r="C2341" s="44" t="s">
        <v>486</v>
      </c>
      <c r="D2341" s="27" t="s">
        <v>124</v>
      </c>
      <c r="E2341" s="2" t="s">
        <v>17</v>
      </c>
      <c r="F2341" s="2" t="s">
        <v>55</v>
      </c>
    </row>
    <row r="2342" spans="1:6" ht="126" x14ac:dyDescent="0.25">
      <c r="A2342" s="34">
        <f>+'Key Dates'!$B$8+21</f>
        <v>45622</v>
      </c>
      <c r="B2342" s="34">
        <v>45657</v>
      </c>
      <c r="C2342" s="44" t="s">
        <v>486</v>
      </c>
      <c r="D2342" s="27" t="s">
        <v>124</v>
      </c>
      <c r="E2342" s="2" t="s">
        <v>27</v>
      </c>
      <c r="F2342" s="2" t="s">
        <v>55</v>
      </c>
    </row>
    <row r="2343" spans="1:6" ht="126" x14ac:dyDescent="0.25">
      <c r="A2343" s="34">
        <f>+'Key Dates'!$B$8+21</f>
        <v>45622</v>
      </c>
      <c r="B2343" s="34">
        <v>45657</v>
      </c>
      <c r="C2343" s="44" t="s">
        <v>486</v>
      </c>
      <c r="D2343" s="27" t="s">
        <v>124</v>
      </c>
      <c r="E2343" s="2" t="s">
        <v>55</v>
      </c>
      <c r="F2343" s="2" t="s">
        <v>55</v>
      </c>
    </row>
    <row r="2344" spans="1:6" ht="165.75" x14ac:dyDescent="0.25">
      <c r="A2344" s="34">
        <f>+'Key Dates'!$B$36-74</f>
        <v>45625</v>
      </c>
      <c r="B2344" s="34">
        <f>+'Key Dates'!$B$36-74</f>
        <v>45625</v>
      </c>
      <c r="C2344" s="45" t="s">
        <v>855</v>
      </c>
      <c r="D2344" s="35" t="s">
        <v>548</v>
      </c>
      <c r="E2344" s="36" t="s">
        <v>199</v>
      </c>
      <c r="F2344" s="36" t="s">
        <v>36</v>
      </c>
    </row>
    <row r="2345" spans="1:6" ht="126" x14ac:dyDescent="0.25">
      <c r="A2345" s="34">
        <f>+'Key Dates'!$B$9-98</f>
        <v>45629</v>
      </c>
      <c r="B2345" s="34">
        <f>+'Key Dates'!$B$9-98</f>
        <v>45629</v>
      </c>
      <c r="C2345" s="45" t="s">
        <v>856</v>
      </c>
      <c r="D2345" s="35" t="s">
        <v>487</v>
      </c>
      <c r="E2345" s="2" t="s">
        <v>17</v>
      </c>
      <c r="F2345" s="2" t="s">
        <v>208</v>
      </c>
    </row>
    <row r="2346" spans="1:6" ht="126" x14ac:dyDescent="0.25">
      <c r="A2346" s="34">
        <f>+'Key Dates'!$B$9-98</f>
        <v>45629</v>
      </c>
      <c r="B2346" s="34">
        <f>+'Key Dates'!$B$9-98</f>
        <v>45629</v>
      </c>
      <c r="C2346" s="45" t="s">
        <v>856</v>
      </c>
      <c r="D2346" s="35" t="s">
        <v>487</v>
      </c>
      <c r="E2346" s="2" t="s">
        <v>18</v>
      </c>
      <c r="F2346" s="2" t="s">
        <v>208</v>
      </c>
    </row>
    <row r="2347" spans="1:6" ht="126" x14ac:dyDescent="0.25">
      <c r="A2347" s="34">
        <f>+'Key Dates'!$B$9-98</f>
        <v>45629</v>
      </c>
      <c r="B2347" s="34">
        <f>+'Key Dates'!$B$9-98</f>
        <v>45629</v>
      </c>
      <c r="C2347" s="45" t="s">
        <v>856</v>
      </c>
      <c r="D2347" s="35" t="s">
        <v>487</v>
      </c>
      <c r="E2347" s="2" t="s">
        <v>30</v>
      </c>
      <c r="F2347" s="2" t="s">
        <v>208</v>
      </c>
    </row>
    <row r="2348" spans="1:6" ht="94.5" x14ac:dyDescent="0.25">
      <c r="A2348" s="34">
        <f>+'Key Dates'!$B$36-70</f>
        <v>45629</v>
      </c>
      <c r="B2348" s="34">
        <f>+'Key Dates'!$B$36-70</f>
        <v>45629</v>
      </c>
      <c r="C2348" s="45" t="s">
        <v>857</v>
      </c>
      <c r="D2348" s="35" t="s">
        <v>214</v>
      </c>
      <c r="E2348" s="36" t="s">
        <v>199</v>
      </c>
      <c r="F2348" s="36" t="s">
        <v>39</v>
      </c>
    </row>
    <row r="2349" spans="1:6" ht="157.5" x14ac:dyDescent="0.25">
      <c r="A2349" s="34">
        <f>+'Key Dates'!$B$8+29</f>
        <v>45630</v>
      </c>
      <c r="B2349" s="34">
        <f>+'Key Dates'!$B$8+29</f>
        <v>45630</v>
      </c>
      <c r="C2349" s="44" t="s">
        <v>858</v>
      </c>
      <c r="D2349" s="27" t="s">
        <v>181</v>
      </c>
      <c r="E2349" s="2" t="s">
        <v>17</v>
      </c>
      <c r="F2349" s="2" t="s">
        <v>34</v>
      </c>
    </row>
    <row r="2350" spans="1:6" ht="157.5" x14ac:dyDescent="0.25">
      <c r="A2350" s="34">
        <f>+'Key Dates'!$B$8+29</f>
        <v>45630</v>
      </c>
      <c r="B2350" s="34">
        <f>+'Key Dates'!$B$8+29</f>
        <v>45630</v>
      </c>
      <c r="C2350" s="44" t="s">
        <v>858</v>
      </c>
      <c r="D2350" s="27" t="s">
        <v>181</v>
      </c>
      <c r="E2350" s="2" t="s">
        <v>27</v>
      </c>
      <c r="F2350" s="2" t="s">
        <v>34</v>
      </c>
    </row>
    <row r="2351" spans="1:6" ht="157.5" x14ac:dyDescent="0.25">
      <c r="A2351" s="34">
        <f>+'Key Dates'!$B$8+29</f>
        <v>45630</v>
      </c>
      <c r="B2351" s="34">
        <f>+'Key Dates'!$B$8+29</f>
        <v>45630</v>
      </c>
      <c r="C2351" s="44" t="s">
        <v>858</v>
      </c>
      <c r="D2351" s="27" t="s">
        <v>181</v>
      </c>
      <c r="E2351" s="2" t="s">
        <v>55</v>
      </c>
      <c r="F2351" s="2" t="s">
        <v>34</v>
      </c>
    </row>
    <row r="2352" spans="1:6" ht="31.5" x14ac:dyDescent="0.25">
      <c r="A2352" s="34">
        <f>+'Key Dates'!$B$8+30</f>
        <v>45631</v>
      </c>
      <c r="B2352" s="34">
        <f>+'Key Dates'!$B$8+30</f>
        <v>45631</v>
      </c>
      <c r="C2352" s="44" t="s">
        <v>363</v>
      </c>
      <c r="D2352" s="27" t="s">
        <v>62</v>
      </c>
      <c r="E2352" s="2" t="s">
        <v>17</v>
      </c>
      <c r="F2352" s="2" t="s">
        <v>26</v>
      </c>
    </row>
    <row r="2353" spans="1:6" ht="31.5" x14ac:dyDescent="0.25">
      <c r="A2353" s="34">
        <f>+'Key Dates'!$B$8+30</f>
        <v>45631</v>
      </c>
      <c r="B2353" s="34">
        <f>+'Key Dates'!$B$8+30</f>
        <v>45631</v>
      </c>
      <c r="C2353" s="44" t="s">
        <v>363</v>
      </c>
      <c r="D2353" s="27" t="s">
        <v>62</v>
      </c>
      <c r="E2353" s="2" t="s">
        <v>27</v>
      </c>
      <c r="F2353" s="2" t="s">
        <v>26</v>
      </c>
    </row>
    <row r="2354" spans="1:6" ht="31.5" x14ac:dyDescent="0.25">
      <c r="A2354" s="34">
        <f>+'Key Dates'!$B$8+30</f>
        <v>45631</v>
      </c>
      <c r="B2354" s="34">
        <f>+'Key Dates'!$B$8+30</f>
        <v>45631</v>
      </c>
      <c r="C2354" s="44" t="s">
        <v>363</v>
      </c>
      <c r="D2354" s="27" t="s">
        <v>62</v>
      </c>
      <c r="E2354" s="2" t="s">
        <v>55</v>
      </c>
      <c r="F2354" s="2" t="s">
        <v>26</v>
      </c>
    </row>
    <row r="2355" spans="1:6" ht="31.5" x14ac:dyDescent="0.25">
      <c r="A2355" s="34">
        <f>+'Key Dates'!$B$8+30</f>
        <v>45631</v>
      </c>
      <c r="B2355" s="34">
        <f>+'Key Dates'!$B$8+30</f>
        <v>45631</v>
      </c>
      <c r="C2355" s="44" t="s">
        <v>363</v>
      </c>
      <c r="D2355" s="27" t="s">
        <v>62</v>
      </c>
      <c r="E2355" s="2" t="s">
        <v>18</v>
      </c>
      <c r="F2355" s="2" t="s">
        <v>26</v>
      </c>
    </row>
    <row r="2356" spans="1:6" ht="51" x14ac:dyDescent="0.25">
      <c r="A2356" s="34">
        <f>+'Key Dates'!$B$8+30</f>
        <v>45631</v>
      </c>
      <c r="B2356" s="34">
        <f>+'Key Dates'!$B$8+30</f>
        <v>45631</v>
      </c>
      <c r="C2356" s="44" t="s">
        <v>363</v>
      </c>
      <c r="D2356" s="27" t="s">
        <v>62</v>
      </c>
      <c r="E2356" s="2" t="s">
        <v>900</v>
      </c>
      <c r="F2356" s="2" t="s">
        <v>26</v>
      </c>
    </row>
    <row r="2357" spans="1:6" ht="31.5" x14ac:dyDescent="0.25">
      <c r="A2357" s="34">
        <f>+'Key Dates'!$B$8+30</f>
        <v>45631</v>
      </c>
      <c r="B2357" s="34">
        <f>+'Key Dates'!$B$8+30</f>
        <v>45631</v>
      </c>
      <c r="C2357" s="44" t="s">
        <v>363</v>
      </c>
      <c r="D2357" s="27" t="s">
        <v>62</v>
      </c>
      <c r="E2357" s="2" t="s">
        <v>19</v>
      </c>
      <c r="F2357" s="2" t="s">
        <v>26</v>
      </c>
    </row>
    <row r="2358" spans="1:6" ht="38.25" x14ac:dyDescent="0.25">
      <c r="A2358" s="34">
        <f>+'Key Dates'!$B$8+30</f>
        <v>45631</v>
      </c>
      <c r="B2358" s="34">
        <f>+'Key Dates'!$B$8+30</f>
        <v>45631</v>
      </c>
      <c r="C2358" s="44" t="s">
        <v>363</v>
      </c>
      <c r="D2358" s="27" t="s">
        <v>62</v>
      </c>
      <c r="E2358" s="2" t="s">
        <v>20</v>
      </c>
      <c r="F2358" s="2" t="s">
        <v>26</v>
      </c>
    </row>
    <row r="2359" spans="1:6" ht="38.25" x14ac:dyDescent="0.25">
      <c r="A2359" s="34">
        <f>+'Key Dates'!$B$8+30</f>
        <v>45631</v>
      </c>
      <c r="B2359" s="34">
        <f>+'Key Dates'!$B$8+30</f>
        <v>45631</v>
      </c>
      <c r="C2359" s="44" t="s">
        <v>363</v>
      </c>
      <c r="D2359" s="27" t="s">
        <v>62</v>
      </c>
      <c r="E2359" s="2" t="s">
        <v>21</v>
      </c>
      <c r="F2359" s="2" t="s">
        <v>26</v>
      </c>
    </row>
    <row r="2360" spans="1:6" ht="51" x14ac:dyDescent="0.25">
      <c r="A2360" s="34">
        <f>+'Key Dates'!$B$8+30</f>
        <v>45631</v>
      </c>
      <c r="B2360" s="34">
        <f>+'Key Dates'!$B$8+30</f>
        <v>45631</v>
      </c>
      <c r="C2360" s="44" t="s">
        <v>363</v>
      </c>
      <c r="D2360" s="27" t="s">
        <v>62</v>
      </c>
      <c r="E2360" s="2" t="s">
        <v>22</v>
      </c>
      <c r="F2360" s="2" t="s">
        <v>26</v>
      </c>
    </row>
    <row r="2361" spans="1:6" ht="51" x14ac:dyDescent="0.25">
      <c r="A2361" s="34">
        <f>+'Key Dates'!$B$8+30</f>
        <v>45631</v>
      </c>
      <c r="B2361" s="34">
        <f>+'Key Dates'!$B$8+30</f>
        <v>45631</v>
      </c>
      <c r="C2361" s="44" t="s">
        <v>363</v>
      </c>
      <c r="D2361" s="27" t="s">
        <v>62</v>
      </c>
      <c r="E2361" s="2" t="s">
        <v>23</v>
      </c>
      <c r="F2361" s="2" t="s">
        <v>26</v>
      </c>
    </row>
    <row r="2362" spans="1:6" ht="31.5" x14ac:dyDescent="0.25">
      <c r="A2362" s="34">
        <f>+'Key Dates'!$B$8+30</f>
        <v>45631</v>
      </c>
      <c r="B2362" s="34">
        <f>+'Key Dates'!$B$8+30</f>
        <v>45631</v>
      </c>
      <c r="C2362" s="44" t="s">
        <v>363</v>
      </c>
      <c r="D2362" s="27" t="s">
        <v>62</v>
      </c>
      <c r="E2362" s="2" t="s">
        <v>52</v>
      </c>
      <c r="F2362" s="2" t="s">
        <v>26</v>
      </c>
    </row>
    <row r="2363" spans="1:6" ht="63" x14ac:dyDescent="0.25">
      <c r="A2363" s="34">
        <f>+'Key Dates'!$B$32-6</f>
        <v>45636</v>
      </c>
      <c r="B2363" s="34">
        <f>+'Key Dates'!$B$32-6</f>
        <v>45636</v>
      </c>
      <c r="C2363" s="44" t="s">
        <v>488</v>
      </c>
      <c r="D2363" s="27" t="s">
        <v>182</v>
      </c>
      <c r="E2363" s="2" t="s">
        <v>17</v>
      </c>
      <c r="F2363" s="2" t="s">
        <v>161</v>
      </c>
    </row>
    <row r="2364" spans="1:6" ht="63" x14ac:dyDescent="0.25">
      <c r="A2364" s="34">
        <f>+'Key Dates'!$B$32-6</f>
        <v>45636</v>
      </c>
      <c r="B2364" s="34">
        <f>+'Key Dates'!$B$32-6</f>
        <v>45636</v>
      </c>
      <c r="C2364" s="44" t="s">
        <v>488</v>
      </c>
      <c r="D2364" s="27" t="s">
        <v>182</v>
      </c>
      <c r="E2364" s="2" t="s">
        <v>66</v>
      </c>
      <c r="F2364" s="2" t="s">
        <v>161</v>
      </c>
    </row>
    <row r="2365" spans="1:6" ht="63" x14ac:dyDescent="0.25">
      <c r="A2365" s="34">
        <f>+'Key Dates'!$B$32-6</f>
        <v>45636</v>
      </c>
      <c r="B2365" s="34">
        <f>+'Key Dates'!$B$32-6</f>
        <v>45636</v>
      </c>
      <c r="C2365" s="44" t="s">
        <v>488</v>
      </c>
      <c r="D2365" s="27" t="s">
        <v>182</v>
      </c>
      <c r="E2365" s="2" t="s">
        <v>55</v>
      </c>
      <c r="F2365" s="2" t="s">
        <v>161</v>
      </c>
    </row>
    <row r="2366" spans="1:6" ht="63" x14ac:dyDescent="0.25">
      <c r="A2366" s="34">
        <f>+'Key Dates'!$B$9-90</f>
        <v>45637</v>
      </c>
      <c r="B2366" s="34">
        <f>+'Key Dates'!$B$9-90</f>
        <v>45637</v>
      </c>
      <c r="C2366" s="44" t="s">
        <v>859</v>
      </c>
      <c r="D2366" s="35" t="s">
        <v>579</v>
      </c>
      <c r="E2366" s="2" t="s">
        <v>17</v>
      </c>
      <c r="F2366" s="2" t="s">
        <v>31</v>
      </c>
    </row>
    <row r="2367" spans="1:6" ht="63" x14ac:dyDescent="0.25">
      <c r="A2367" s="34">
        <f>+'Key Dates'!$B$9-90</f>
        <v>45637</v>
      </c>
      <c r="B2367" s="34">
        <f>+'Key Dates'!$B$9-90</f>
        <v>45637</v>
      </c>
      <c r="C2367" s="44" t="s">
        <v>859</v>
      </c>
      <c r="D2367" s="35" t="s">
        <v>579</v>
      </c>
      <c r="E2367" s="2" t="s">
        <v>18</v>
      </c>
      <c r="F2367" s="2" t="s">
        <v>31</v>
      </c>
    </row>
    <row r="2368" spans="1:6" ht="63" x14ac:dyDescent="0.25">
      <c r="A2368" s="34">
        <f>+'Key Dates'!$B$9-90</f>
        <v>45637</v>
      </c>
      <c r="B2368" s="34">
        <f>+'Key Dates'!$B$9-90</f>
        <v>45637</v>
      </c>
      <c r="C2368" s="44" t="s">
        <v>859</v>
      </c>
      <c r="D2368" s="35" t="s">
        <v>579</v>
      </c>
      <c r="E2368" s="2" t="s">
        <v>30</v>
      </c>
      <c r="F2368" s="2" t="s">
        <v>31</v>
      </c>
    </row>
    <row r="2369" spans="1:6" ht="110.25" x14ac:dyDescent="0.25">
      <c r="A2369" s="34">
        <f>+'Key Dates'!$B$9-90</f>
        <v>45637</v>
      </c>
      <c r="B2369" s="34">
        <f>+'Key Dates'!$B$9-90</f>
        <v>45637</v>
      </c>
      <c r="C2369" s="45" t="s">
        <v>860</v>
      </c>
      <c r="D2369" s="35" t="s">
        <v>489</v>
      </c>
      <c r="E2369" s="36" t="s">
        <v>17</v>
      </c>
      <c r="F2369" s="36" t="s">
        <v>51</v>
      </c>
    </row>
    <row r="2370" spans="1:6" ht="110.25" x14ac:dyDescent="0.25">
      <c r="A2370" s="34">
        <f>+'Key Dates'!$B$9-90</f>
        <v>45637</v>
      </c>
      <c r="B2370" s="34">
        <f>+'Key Dates'!$B$9-90</f>
        <v>45637</v>
      </c>
      <c r="C2370" s="45" t="s">
        <v>860</v>
      </c>
      <c r="D2370" s="35" t="s">
        <v>489</v>
      </c>
      <c r="E2370" s="36" t="s">
        <v>18</v>
      </c>
      <c r="F2370" s="36" t="s">
        <v>51</v>
      </c>
    </row>
    <row r="2371" spans="1:6" ht="110.25" x14ac:dyDescent="0.25">
      <c r="A2371" s="34">
        <f>+'Key Dates'!$B$9-90</f>
        <v>45637</v>
      </c>
      <c r="B2371" s="34">
        <f>+'Key Dates'!$B$9-90</f>
        <v>45637</v>
      </c>
      <c r="C2371" s="45" t="s">
        <v>860</v>
      </c>
      <c r="D2371" s="35" t="s">
        <v>489</v>
      </c>
      <c r="E2371" s="36" t="s">
        <v>30</v>
      </c>
      <c r="F2371" s="36" t="s">
        <v>51</v>
      </c>
    </row>
    <row r="2372" spans="1:6" s="33" customFormat="1" ht="78.75" x14ac:dyDescent="0.25">
      <c r="A2372" s="34">
        <f>+'Key Dates'!$B$9-90</f>
        <v>45637</v>
      </c>
      <c r="B2372" s="34">
        <f>+'Key Dates'!$B$9-90</f>
        <v>45637</v>
      </c>
      <c r="C2372" s="45" t="s">
        <v>861</v>
      </c>
      <c r="D2372" s="35" t="s">
        <v>490</v>
      </c>
      <c r="E2372" s="36" t="s">
        <v>17</v>
      </c>
      <c r="F2372" s="36" t="s">
        <v>269</v>
      </c>
    </row>
    <row r="2373" spans="1:6" s="33" customFormat="1" ht="78.75" x14ac:dyDescent="0.25">
      <c r="A2373" s="34">
        <f>+'Key Dates'!$B$9-90</f>
        <v>45637</v>
      </c>
      <c r="B2373" s="34">
        <f>+'Key Dates'!$B$9-90</f>
        <v>45637</v>
      </c>
      <c r="C2373" s="45" t="s">
        <v>861</v>
      </c>
      <c r="D2373" s="35" t="s">
        <v>490</v>
      </c>
      <c r="E2373" s="36" t="s">
        <v>18</v>
      </c>
      <c r="F2373" s="36" t="s">
        <v>269</v>
      </c>
    </row>
    <row r="2374" spans="1:6" s="33" customFormat="1" ht="78.75" x14ac:dyDescent="0.25">
      <c r="A2374" s="34">
        <f>+'Key Dates'!$B$9-90</f>
        <v>45637</v>
      </c>
      <c r="B2374" s="34">
        <f>+'Key Dates'!$B$9-90</f>
        <v>45637</v>
      </c>
      <c r="C2374" s="45" t="s">
        <v>861</v>
      </c>
      <c r="D2374" s="35" t="s">
        <v>490</v>
      </c>
      <c r="E2374" s="36" t="s">
        <v>30</v>
      </c>
      <c r="F2374" s="36" t="s">
        <v>269</v>
      </c>
    </row>
    <row r="2375" spans="1:6" ht="110.25" x14ac:dyDescent="0.25">
      <c r="A2375" s="34">
        <f>+'Key Dates'!$B$36-60</f>
        <v>45639</v>
      </c>
      <c r="B2375" s="34">
        <f>+'Key Dates'!$B$36-60</f>
        <v>45639</v>
      </c>
      <c r="C2375" s="45" t="s">
        <v>862</v>
      </c>
      <c r="D2375" s="35" t="s">
        <v>342</v>
      </c>
      <c r="E2375" s="36" t="s">
        <v>199</v>
      </c>
      <c r="F2375" s="36" t="s">
        <v>208</v>
      </c>
    </row>
    <row r="2376" spans="1:6" ht="89.25" x14ac:dyDescent="0.25">
      <c r="A2376" s="34">
        <f>+'Key Dates'!$B$36-60</f>
        <v>45639</v>
      </c>
      <c r="B2376" s="34">
        <f>+'Key Dates'!$B$36-60</f>
        <v>45639</v>
      </c>
      <c r="C2376" s="44" t="s">
        <v>863</v>
      </c>
      <c r="D2376" s="27" t="s">
        <v>50</v>
      </c>
      <c r="E2376" s="2" t="s">
        <v>199</v>
      </c>
      <c r="F2376" s="2" t="s">
        <v>51</v>
      </c>
    </row>
    <row r="2377" spans="1:6" ht="78.75" x14ac:dyDescent="0.25">
      <c r="A2377" s="34">
        <v>45641</v>
      </c>
      <c r="B2377" s="34">
        <v>45641</v>
      </c>
      <c r="C2377" s="45" t="s">
        <v>491</v>
      </c>
      <c r="D2377" s="35" t="s">
        <v>492</v>
      </c>
      <c r="E2377" s="36" t="s">
        <v>17</v>
      </c>
      <c r="F2377" s="36" t="s">
        <v>203</v>
      </c>
    </row>
    <row r="2378" spans="1:6" ht="78.75" x14ac:dyDescent="0.25">
      <c r="A2378" s="34">
        <v>45641</v>
      </c>
      <c r="B2378" s="34">
        <v>45641</v>
      </c>
      <c r="C2378" s="45" t="s">
        <v>491</v>
      </c>
      <c r="D2378" s="35" t="s">
        <v>492</v>
      </c>
      <c r="E2378" s="36" t="s">
        <v>18</v>
      </c>
      <c r="F2378" s="36" t="s">
        <v>203</v>
      </c>
    </row>
    <row r="2379" spans="1:6" ht="78.75" x14ac:dyDescent="0.25">
      <c r="A2379" s="34">
        <v>45641</v>
      </c>
      <c r="B2379" s="34">
        <v>45641</v>
      </c>
      <c r="C2379" s="45" t="s">
        <v>491</v>
      </c>
      <c r="D2379" s="35" t="s">
        <v>492</v>
      </c>
      <c r="E2379" s="36" t="s">
        <v>19</v>
      </c>
      <c r="F2379" s="36" t="s">
        <v>203</v>
      </c>
    </row>
    <row r="2380" spans="1:6" ht="78.75" x14ac:dyDescent="0.25">
      <c r="A2380" s="34">
        <v>45641</v>
      </c>
      <c r="B2380" s="34">
        <v>45641</v>
      </c>
      <c r="C2380" s="45" t="s">
        <v>491</v>
      </c>
      <c r="D2380" s="35" t="s">
        <v>492</v>
      </c>
      <c r="E2380" s="36" t="s">
        <v>20</v>
      </c>
      <c r="F2380" s="36" t="s">
        <v>203</v>
      </c>
    </row>
    <row r="2381" spans="1:6" ht="78.75" x14ac:dyDescent="0.25">
      <c r="A2381" s="34">
        <v>45641</v>
      </c>
      <c r="B2381" s="34">
        <v>45641</v>
      </c>
      <c r="C2381" s="45" t="s">
        <v>491</v>
      </c>
      <c r="D2381" s="35" t="s">
        <v>492</v>
      </c>
      <c r="E2381" s="36" t="s">
        <v>30</v>
      </c>
      <c r="F2381" s="36" t="s">
        <v>203</v>
      </c>
    </row>
    <row r="2382" spans="1:6" ht="78.75" x14ac:dyDescent="0.25">
      <c r="A2382" s="34">
        <v>45641</v>
      </c>
      <c r="B2382" s="34">
        <v>45641</v>
      </c>
      <c r="C2382" s="45" t="s">
        <v>491</v>
      </c>
      <c r="D2382" s="35" t="s">
        <v>492</v>
      </c>
      <c r="E2382" s="36" t="s">
        <v>21</v>
      </c>
      <c r="F2382" s="36" t="s">
        <v>203</v>
      </c>
    </row>
    <row r="2383" spans="1:6" ht="78.75" x14ac:dyDescent="0.25">
      <c r="A2383" s="34">
        <f>+'Key Dates'!$B$32</f>
        <v>45642</v>
      </c>
      <c r="B2383" s="34">
        <f>+'Key Dates'!$B$32</f>
        <v>45642</v>
      </c>
      <c r="C2383" s="44" t="s">
        <v>493</v>
      </c>
      <c r="D2383" s="27" t="s">
        <v>183</v>
      </c>
      <c r="E2383" s="2" t="s">
        <v>17</v>
      </c>
      <c r="F2383" s="2" t="s">
        <v>161</v>
      </c>
    </row>
    <row r="2384" spans="1:6" ht="78.75" x14ac:dyDescent="0.25">
      <c r="A2384" s="34">
        <f>+'Key Dates'!$B$32</f>
        <v>45642</v>
      </c>
      <c r="B2384" s="34">
        <f>+'Key Dates'!$B$32</f>
        <v>45642</v>
      </c>
      <c r="C2384" s="44" t="s">
        <v>493</v>
      </c>
      <c r="D2384" s="27" t="s">
        <v>183</v>
      </c>
      <c r="E2384" s="2" t="s">
        <v>18</v>
      </c>
      <c r="F2384" s="2" t="s">
        <v>161</v>
      </c>
    </row>
    <row r="2385" spans="1:6" ht="78.75" x14ac:dyDescent="0.25">
      <c r="A2385" s="34">
        <f>+'Key Dates'!$B$32</f>
        <v>45642</v>
      </c>
      <c r="B2385" s="34">
        <f>+'Key Dates'!$B$32</f>
        <v>45642</v>
      </c>
      <c r="C2385" s="44" t="s">
        <v>493</v>
      </c>
      <c r="D2385" s="27" t="s">
        <v>183</v>
      </c>
      <c r="E2385" s="2" t="s">
        <v>66</v>
      </c>
      <c r="F2385" s="2" t="s">
        <v>161</v>
      </c>
    </row>
    <row r="2386" spans="1:6" ht="78.75" x14ac:dyDescent="0.25">
      <c r="A2386" s="34">
        <f>+'Key Dates'!$B$32</f>
        <v>45642</v>
      </c>
      <c r="B2386" s="34">
        <f>+'Key Dates'!$B$32</f>
        <v>45642</v>
      </c>
      <c r="C2386" s="44" t="s">
        <v>493</v>
      </c>
      <c r="D2386" s="27" t="s">
        <v>183</v>
      </c>
      <c r="E2386" s="2" t="s">
        <v>55</v>
      </c>
      <c r="F2386" s="2" t="s">
        <v>161</v>
      </c>
    </row>
    <row r="2387" spans="1:6" ht="189" x14ac:dyDescent="0.25">
      <c r="A2387" s="34">
        <f>+'Key Dates'!$B$32</f>
        <v>45642</v>
      </c>
      <c r="B2387" s="34">
        <f>+'Key Dates'!$B$32</f>
        <v>45642</v>
      </c>
      <c r="C2387" s="44" t="s">
        <v>494</v>
      </c>
      <c r="D2387" s="27" t="s">
        <v>580</v>
      </c>
      <c r="E2387" s="2" t="s">
        <v>17</v>
      </c>
      <c r="F2387" s="2" t="s">
        <v>161</v>
      </c>
    </row>
    <row r="2388" spans="1:6" ht="189" x14ac:dyDescent="0.25">
      <c r="A2388" s="34">
        <f>+'Key Dates'!$B$32</f>
        <v>45642</v>
      </c>
      <c r="B2388" s="34">
        <f>+'Key Dates'!$B$32</f>
        <v>45642</v>
      </c>
      <c r="C2388" s="44" t="s">
        <v>494</v>
      </c>
      <c r="D2388" s="27" t="s">
        <v>580</v>
      </c>
      <c r="E2388" s="2" t="s">
        <v>66</v>
      </c>
      <c r="F2388" s="2" t="s">
        <v>161</v>
      </c>
    </row>
    <row r="2389" spans="1:6" ht="189" x14ac:dyDescent="0.25">
      <c r="A2389" s="34">
        <f>+'Key Dates'!$B$32</f>
        <v>45642</v>
      </c>
      <c r="B2389" s="34">
        <f>+'Key Dates'!$B$32</f>
        <v>45642</v>
      </c>
      <c r="C2389" s="44" t="s">
        <v>494</v>
      </c>
      <c r="D2389" s="27" t="s">
        <v>580</v>
      </c>
      <c r="E2389" s="2" t="s">
        <v>55</v>
      </c>
      <c r="F2389" s="2" t="s">
        <v>161</v>
      </c>
    </row>
    <row r="2390" spans="1:6" ht="78.75" x14ac:dyDescent="0.25">
      <c r="A2390" s="34">
        <f>+'Key Dates'!$B$32</f>
        <v>45642</v>
      </c>
      <c r="B2390" s="34">
        <f>+'Key Dates'!$B$32</f>
        <v>45642</v>
      </c>
      <c r="C2390" s="44" t="s">
        <v>495</v>
      </c>
      <c r="D2390" s="27" t="s">
        <v>184</v>
      </c>
      <c r="E2390" s="2" t="s">
        <v>17</v>
      </c>
      <c r="F2390" s="2" t="s">
        <v>161</v>
      </c>
    </row>
    <row r="2391" spans="1:6" ht="78.75" x14ac:dyDescent="0.25">
      <c r="A2391" s="34">
        <f>+'Key Dates'!$B$32</f>
        <v>45642</v>
      </c>
      <c r="B2391" s="34">
        <f>+'Key Dates'!$B$32</f>
        <v>45642</v>
      </c>
      <c r="C2391" s="44" t="s">
        <v>495</v>
      </c>
      <c r="D2391" s="27" t="s">
        <v>184</v>
      </c>
      <c r="E2391" s="2" t="s">
        <v>66</v>
      </c>
      <c r="F2391" s="2" t="s">
        <v>161</v>
      </c>
    </row>
    <row r="2392" spans="1:6" ht="78.75" x14ac:dyDescent="0.25">
      <c r="A2392" s="34">
        <f>+'Key Dates'!$B$32</f>
        <v>45642</v>
      </c>
      <c r="B2392" s="34">
        <f>+'Key Dates'!$B$32</f>
        <v>45642</v>
      </c>
      <c r="C2392" s="44" t="s">
        <v>495</v>
      </c>
      <c r="D2392" s="27" t="s">
        <v>184</v>
      </c>
      <c r="E2392" s="2" t="s">
        <v>55</v>
      </c>
      <c r="F2392" s="2" t="s">
        <v>161</v>
      </c>
    </row>
    <row r="2393" spans="1:6" ht="47.25" x14ac:dyDescent="0.25">
      <c r="A2393" s="34">
        <f>+'Key Dates'!$B$32+1</f>
        <v>45643</v>
      </c>
      <c r="B2393" s="34">
        <f>+'Key Dates'!$B$32+1</f>
        <v>45643</v>
      </c>
      <c r="C2393" s="44" t="s">
        <v>496</v>
      </c>
      <c r="D2393" s="27" t="s">
        <v>184</v>
      </c>
      <c r="E2393" s="2" t="s">
        <v>17</v>
      </c>
      <c r="F2393" s="2" t="s">
        <v>161</v>
      </c>
    </row>
    <row r="2394" spans="1:6" ht="47.25" x14ac:dyDescent="0.25">
      <c r="A2394" s="34">
        <f>+'Key Dates'!$B$32+1</f>
        <v>45643</v>
      </c>
      <c r="B2394" s="34">
        <f>+'Key Dates'!$B$32+1</f>
        <v>45643</v>
      </c>
      <c r="C2394" s="44" t="s">
        <v>496</v>
      </c>
      <c r="D2394" s="27" t="s">
        <v>184</v>
      </c>
      <c r="E2394" s="2" t="s">
        <v>66</v>
      </c>
      <c r="F2394" s="2" t="s">
        <v>161</v>
      </c>
    </row>
    <row r="2395" spans="1:6" ht="47.25" x14ac:dyDescent="0.25">
      <c r="A2395" s="34">
        <f>+'Key Dates'!$B$32+1</f>
        <v>45643</v>
      </c>
      <c r="B2395" s="34">
        <f>+'Key Dates'!$B$32+1</f>
        <v>45643</v>
      </c>
      <c r="C2395" s="44" t="s">
        <v>496</v>
      </c>
      <c r="D2395" s="27" t="s">
        <v>184</v>
      </c>
      <c r="E2395" s="2" t="s">
        <v>55</v>
      </c>
      <c r="F2395" s="2" t="s">
        <v>161</v>
      </c>
    </row>
    <row r="2396" spans="1:6" ht="78.75" x14ac:dyDescent="0.25">
      <c r="A2396" s="34">
        <f>+'Key Dates'!$B$9-84</f>
        <v>45643</v>
      </c>
      <c r="B2396" s="34">
        <f>+'Key Dates'!$B$9-84</f>
        <v>45643</v>
      </c>
      <c r="C2396" s="44" t="s">
        <v>864</v>
      </c>
      <c r="D2396" s="27" t="s">
        <v>35</v>
      </c>
      <c r="E2396" s="2" t="s">
        <v>17</v>
      </c>
      <c r="F2396" s="2" t="s">
        <v>24</v>
      </c>
    </row>
    <row r="2397" spans="1:6" ht="78.75" x14ac:dyDescent="0.25">
      <c r="A2397" s="34">
        <f>+'Key Dates'!$B$9-84</f>
        <v>45643</v>
      </c>
      <c r="B2397" s="34">
        <f>+'Key Dates'!$B$9-84</f>
        <v>45643</v>
      </c>
      <c r="C2397" s="44" t="s">
        <v>864</v>
      </c>
      <c r="D2397" s="27" t="s">
        <v>35</v>
      </c>
      <c r="E2397" s="2" t="s">
        <v>18</v>
      </c>
      <c r="F2397" s="2" t="s">
        <v>24</v>
      </c>
    </row>
    <row r="2398" spans="1:6" ht="78.75" x14ac:dyDescent="0.25">
      <c r="A2398" s="34">
        <f>+'Key Dates'!$B$9-84</f>
        <v>45643</v>
      </c>
      <c r="B2398" s="34">
        <f>+'Key Dates'!$B$9-84</f>
        <v>45643</v>
      </c>
      <c r="C2398" s="44" t="s">
        <v>864</v>
      </c>
      <c r="D2398" s="27" t="s">
        <v>35</v>
      </c>
      <c r="E2398" s="2" t="s">
        <v>30</v>
      </c>
      <c r="F2398" s="2" t="s">
        <v>24</v>
      </c>
    </row>
    <row r="2399" spans="1:6" ht="78.75" x14ac:dyDescent="0.25">
      <c r="A2399" s="34">
        <f>+'Key Dates'!$B$8+42</f>
        <v>45643</v>
      </c>
      <c r="B2399" s="34">
        <f>+'Key Dates'!$B$8+42</f>
        <v>45643</v>
      </c>
      <c r="C2399" s="44" t="s">
        <v>497</v>
      </c>
      <c r="D2399" s="27" t="s">
        <v>185</v>
      </c>
      <c r="E2399" s="2" t="s">
        <v>17</v>
      </c>
      <c r="F2399" s="2" t="s">
        <v>210</v>
      </c>
    </row>
    <row r="2400" spans="1:6" ht="78.75" x14ac:dyDescent="0.25">
      <c r="A2400" s="34">
        <f>+'Key Dates'!$B$8+42</f>
        <v>45643</v>
      </c>
      <c r="B2400" s="34">
        <f>+'Key Dates'!$B$8+42</f>
        <v>45643</v>
      </c>
      <c r="C2400" s="44" t="s">
        <v>497</v>
      </c>
      <c r="D2400" s="27" t="s">
        <v>185</v>
      </c>
      <c r="E2400" s="2" t="s">
        <v>38</v>
      </c>
      <c r="F2400" s="2" t="s">
        <v>210</v>
      </c>
    </row>
    <row r="2401" spans="1:6" ht="126" x14ac:dyDescent="0.25">
      <c r="A2401" s="34">
        <f>+'Key Dates'!$B$9-84</f>
        <v>45643</v>
      </c>
      <c r="B2401" s="34">
        <f>+'Key Dates'!$B$9-84</f>
        <v>45643</v>
      </c>
      <c r="C2401" s="45" t="s">
        <v>865</v>
      </c>
      <c r="D2401" s="35" t="s">
        <v>581</v>
      </c>
      <c r="E2401" s="2" t="s">
        <v>17</v>
      </c>
      <c r="F2401" s="2" t="s">
        <v>36</v>
      </c>
    </row>
    <row r="2402" spans="1:6" ht="126" x14ac:dyDescent="0.25">
      <c r="A2402" s="34">
        <f>+'Key Dates'!$B$9-84</f>
        <v>45643</v>
      </c>
      <c r="B2402" s="34">
        <f>+'Key Dates'!$B$9-84</f>
        <v>45643</v>
      </c>
      <c r="C2402" s="45" t="s">
        <v>865</v>
      </c>
      <c r="D2402" s="35" t="s">
        <v>581</v>
      </c>
      <c r="E2402" s="2" t="s">
        <v>18</v>
      </c>
      <c r="F2402" s="2" t="s">
        <v>36</v>
      </c>
    </row>
    <row r="2403" spans="1:6" ht="126" x14ac:dyDescent="0.25">
      <c r="A2403" s="34">
        <f>+'Key Dates'!$B$9-84</f>
        <v>45643</v>
      </c>
      <c r="B2403" s="34">
        <f>+'Key Dates'!$B$9-84</f>
        <v>45643</v>
      </c>
      <c r="C2403" s="45" t="s">
        <v>865</v>
      </c>
      <c r="D2403" s="35" t="s">
        <v>581</v>
      </c>
      <c r="E2403" s="2" t="s">
        <v>30</v>
      </c>
      <c r="F2403" s="2" t="s">
        <v>36</v>
      </c>
    </row>
    <row r="2404" spans="1:6" ht="63" x14ac:dyDescent="0.25">
      <c r="A2404" s="34">
        <f>+'Key Dates'!$B$8+42</f>
        <v>45643</v>
      </c>
      <c r="B2404" s="34">
        <f>+'Key Dates'!$B$8+70</f>
        <v>45671</v>
      </c>
      <c r="C2404" s="44" t="s">
        <v>498</v>
      </c>
      <c r="D2404" s="27" t="s">
        <v>37</v>
      </c>
      <c r="E2404" s="2" t="s">
        <v>17</v>
      </c>
      <c r="F2404" s="2" t="s">
        <v>208</v>
      </c>
    </row>
    <row r="2405" spans="1:6" ht="63" x14ac:dyDescent="0.25">
      <c r="A2405" s="34">
        <f>+'Key Dates'!$B$8+42</f>
        <v>45643</v>
      </c>
      <c r="B2405" s="34">
        <f>+'Key Dates'!$B$8+70</f>
        <v>45671</v>
      </c>
      <c r="C2405" s="44" t="s">
        <v>498</v>
      </c>
      <c r="D2405" s="27" t="s">
        <v>37</v>
      </c>
      <c r="E2405" s="2" t="s">
        <v>18</v>
      </c>
      <c r="F2405" s="2" t="s">
        <v>208</v>
      </c>
    </row>
    <row r="2406" spans="1:6" ht="63" x14ac:dyDescent="0.25">
      <c r="A2406" s="34">
        <f>+'Key Dates'!$B$8+42</f>
        <v>45643</v>
      </c>
      <c r="B2406" s="34">
        <f>+'Key Dates'!$B$8+70</f>
        <v>45671</v>
      </c>
      <c r="C2406" s="44" t="s">
        <v>498</v>
      </c>
      <c r="D2406" s="27" t="s">
        <v>37</v>
      </c>
      <c r="E2406" s="2" t="s">
        <v>19</v>
      </c>
      <c r="F2406" s="2" t="s">
        <v>208</v>
      </c>
    </row>
    <row r="2407" spans="1:6" ht="63" x14ac:dyDescent="0.25">
      <c r="A2407" s="34">
        <f>+'Key Dates'!$B$8+42</f>
        <v>45643</v>
      </c>
      <c r="B2407" s="34">
        <f>+'Key Dates'!$B$8+70</f>
        <v>45671</v>
      </c>
      <c r="C2407" s="44" t="s">
        <v>498</v>
      </c>
      <c r="D2407" s="27" t="s">
        <v>37</v>
      </c>
      <c r="E2407" s="2" t="s">
        <v>20</v>
      </c>
      <c r="F2407" s="2" t="s">
        <v>208</v>
      </c>
    </row>
    <row r="2408" spans="1:6" ht="63" x14ac:dyDescent="0.25">
      <c r="A2408" s="34">
        <f>+'Key Dates'!$B$8+42</f>
        <v>45643</v>
      </c>
      <c r="B2408" s="34">
        <f>+'Key Dates'!$B$8+70</f>
        <v>45671</v>
      </c>
      <c r="C2408" s="44" t="s">
        <v>498</v>
      </c>
      <c r="D2408" s="27" t="s">
        <v>37</v>
      </c>
      <c r="E2408" s="2" t="s">
        <v>30</v>
      </c>
      <c r="F2408" s="2" t="s">
        <v>208</v>
      </c>
    </row>
    <row r="2409" spans="1:6" ht="63" x14ac:dyDescent="0.25">
      <c r="A2409" s="34">
        <f>+'Key Dates'!$B$8+42</f>
        <v>45643</v>
      </c>
      <c r="B2409" s="34">
        <f>+'Key Dates'!$B$8+70</f>
        <v>45671</v>
      </c>
      <c r="C2409" s="44" t="s">
        <v>498</v>
      </c>
      <c r="D2409" s="27" t="s">
        <v>37</v>
      </c>
      <c r="E2409" s="2" t="s">
        <v>21</v>
      </c>
      <c r="F2409" s="2" t="s">
        <v>208</v>
      </c>
    </row>
    <row r="2410" spans="1:6" ht="94.5" x14ac:dyDescent="0.25">
      <c r="A2410" s="34">
        <f>+'Key Dates'!$B$9-81</f>
        <v>45646</v>
      </c>
      <c r="B2410" s="34">
        <f>+'Key Dates'!$B$9-81</f>
        <v>45646</v>
      </c>
      <c r="C2410" s="45" t="s">
        <v>639</v>
      </c>
      <c r="D2410" s="35" t="s">
        <v>581</v>
      </c>
      <c r="E2410" s="2" t="s">
        <v>17</v>
      </c>
      <c r="F2410" s="2" t="s">
        <v>36</v>
      </c>
    </row>
    <row r="2411" spans="1:6" ht="94.5" x14ac:dyDescent="0.25">
      <c r="A2411" s="34">
        <f>+'Key Dates'!$B$9-81</f>
        <v>45646</v>
      </c>
      <c r="B2411" s="34">
        <f>+'Key Dates'!$B$9-81</f>
        <v>45646</v>
      </c>
      <c r="C2411" s="45" t="s">
        <v>639</v>
      </c>
      <c r="D2411" s="35" t="s">
        <v>581</v>
      </c>
      <c r="E2411" s="2" t="s">
        <v>18</v>
      </c>
      <c r="F2411" s="2" t="s">
        <v>36</v>
      </c>
    </row>
    <row r="2412" spans="1:6" ht="94.5" x14ac:dyDescent="0.25">
      <c r="A2412" s="34">
        <f>+'Key Dates'!$B$9-81</f>
        <v>45646</v>
      </c>
      <c r="B2412" s="34">
        <f>+'Key Dates'!$B$9-81</f>
        <v>45646</v>
      </c>
      <c r="C2412" s="45" t="s">
        <v>639</v>
      </c>
      <c r="D2412" s="35" t="s">
        <v>581</v>
      </c>
      <c r="E2412" s="2" t="s">
        <v>30</v>
      </c>
      <c r="F2412" s="2" t="s">
        <v>36</v>
      </c>
    </row>
    <row r="2413" spans="1:6" ht="89.25" x14ac:dyDescent="0.25">
      <c r="A2413" s="34">
        <f>+'Key Dates'!$B$36-49</f>
        <v>45650</v>
      </c>
      <c r="B2413" s="34">
        <f>+'Key Dates'!$B$36-3</f>
        <v>45696</v>
      </c>
      <c r="C2413" s="45" t="s">
        <v>866</v>
      </c>
      <c r="D2413" s="27" t="s">
        <v>79</v>
      </c>
      <c r="E2413" s="2" t="s">
        <v>199</v>
      </c>
      <c r="F2413" s="2" t="s">
        <v>51</v>
      </c>
    </row>
    <row r="2414" spans="1:6" ht="31.5" x14ac:dyDescent="0.25">
      <c r="A2414" s="34">
        <f>+'Key Dates'!$B$19</f>
        <v>45651</v>
      </c>
      <c r="B2414" s="34">
        <f>+'Key Dates'!$B$19</f>
        <v>45651</v>
      </c>
      <c r="C2414" s="47" t="s">
        <v>867</v>
      </c>
      <c r="D2414" s="27" t="s">
        <v>28</v>
      </c>
      <c r="E2414" s="2" t="s">
        <v>29</v>
      </c>
      <c r="F2414" s="2" t="s">
        <v>29</v>
      </c>
    </row>
    <row r="2415" spans="1:6" ht="94.5" x14ac:dyDescent="0.25">
      <c r="A2415" s="34">
        <f>+'Key Dates'!$B$36-47</f>
        <v>45652</v>
      </c>
      <c r="B2415" s="34">
        <f>+'Key Dates'!$B$36-47</f>
        <v>45652</v>
      </c>
      <c r="C2415" s="45" t="s">
        <v>868</v>
      </c>
      <c r="D2415" s="35" t="s">
        <v>341</v>
      </c>
      <c r="E2415" s="36" t="s">
        <v>199</v>
      </c>
      <c r="F2415" s="36" t="s">
        <v>585</v>
      </c>
    </row>
    <row r="2416" spans="1:6" ht="173.25" x14ac:dyDescent="0.25">
      <c r="A2416" s="34">
        <f>+'Key Dates'!$B$9-75</f>
        <v>45652</v>
      </c>
      <c r="B2416" s="34">
        <f>+'Key Dates'!$B$9-75</f>
        <v>45652</v>
      </c>
      <c r="C2416" s="45" t="s">
        <v>869</v>
      </c>
      <c r="D2416" s="35" t="s">
        <v>582</v>
      </c>
      <c r="E2416" s="2" t="s">
        <v>17</v>
      </c>
      <c r="F2416" s="2" t="s">
        <v>36</v>
      </c>
    </row>
    <row r="2417" spans="1:6" ht="173.25" x14ac:dyDescent="0.25">
      <c r="A2417" s="34">
        <f>+'Key Dates'!$B$9-75</f>
        <v>45652</v>
      </c>
      <c r="B2417" s="34">
        <f>+'Key Dates'!$B$9-75</f>
        <v>45652</v>
      </c>
      <c r="C2417" s="45" t="s">
        <v>869</v>
      </c>
      <c r="D2417" s="35" t="s">
        <v>582</v>
      </c>
      <c r="E2417" s="2" t="s">
        <v>18</v>
      </c>
      <c r="F2417" s="2" t="s">
        <v>36</v>
      </c>
    </row>
    <row r="2418" spans="1:6" ht="173.25" x14ac:dyDescent="0.25">
      <c r="A2418" s="34">
        <f>+'Key Dates'!$B$9-75</f>
        <v>45652</v>
      </c>
      <c r="B2418" s="34">
        <f>+'Key Dates'!$B$9-75</f>
        <v>45652</v>
      </c>
      <c r="C2418" s="45" t="s">
        <v>869</v>
      </c>
      <c r="D2418" s="35" t="s">
        <v>582</v>
      </c>
      <c r="E2418" s="2" t="s">
        <v>30</v>
      </c>
      <c r="F2418" s="2" t="s">
        <v>36</v>
      </c>
    </row>
    <row r="2419" spans="1:6" ht="94.5" x14ac:dyDescent="0.25">
      <c r="A2419" s="34">
        <f>+'Key Dates'!$B$36-45</f>
        <v>45654</v>
      </c>
      <c r="B2419" s="34">
        <f>+'Key Dates'!$B$36</f>
        <v>45699</v>
      </c>
      <c r="C2419" s="45" t="s">
        <v>870</v>
      </c>
      <c r="D2419" s="35" t="s">
        <v>61</v>
      </c>
      <c r="E2419" s="36" t="s">
        <v>199</v>
      </c>
      <c r="F2419" s="36" t="s">
        <v>210</v>
      </c>
    </row>
    <row r="2420" spans="1:6" ht="94.5" x14ac:dyDescent="0.25">
      <c r="A2420" s="34">
        <f>+'Key Dates'!$B$36-42</f>
        <v>45657</v>
      </c>
      <c r="B2420" s="34">
        <f>+'Key Dates'!$B$36-1</f>
        <v>45698</v>
      </c>
      <c r="C2420" s="44" t="s">
        <v>871</v>
      </c>
      <c r="D2420" s="27" t="s">
        <v>50</v>
      </c>
      <c r="E2420" s="2" t="s">
        <v>199</v>
      </c>
      <c r="F2420" s="2" t="s">
        <v>51</v>
      </c>
    </row>
    <row r="2421" spans="1:6" ht="110.25" x14ac:dyDescent="0.25">
      <c r="A2421" s="34">
        <f>+'Key Dates'!$B$9-70</f>
        <v>45657</v>
      </c>
      <c r="B2421" s="34">
        <f>+'Key Dates'!$B$9-70</f>
        <v>45657</v>
      </c>
      <c r="C2421" s="44" t="s">
        <v>264</v>
      </c>
      <c r="D2421" s="27" t="s">
        <v>265</v>
      </c>
      <c r="E2421" s="2" t="s">
        <v>17</v>
      </c>
      <c r="F2421" s="2" t="s">
        <v>208</v>
      </c>
    </row>
    <row r="2422" spans="1:6" ht="110.25" x14ac:dyDescent="0.25">
      <c r="A2422" s="34">
        <f>+'Key Dates'!$B$9-70</f>
        <v>45657</v>
      </c>
      <c r="B2422" s="34">
        <f>+'Key Dates'!$B$9-70</f>
        <v>45657</v>
      </c>
      <c r="C2422" s="44" t="s">
        <v>264</v>
      </c>
      <c r="D2422" s="27" t="s">
        <v>265</v>
      </c>
      <c r="E2422" s="2" t="s">
        <v>18</v>
      </c>
      <c r="F2422" s="2" t="s">
        <v>208</v>
      </c>
    </row>
    <row r="2423" spans="1:6" ht="110.25" x14ac:dyDescent="0.25">
      <c r="A2423" s="34">
        <f>+'Key Dates'!$B$9-70</f>
        <v>45657</v>
      </c>
      <c r="B2423" s="34">
        <f>+'Key Dates'!$B$9-70</f>
        <v>45657</v>
      </c>
      <c r="C2423" s="44" t="s">
        <v>264</v>
      </c>
      <c r="D2423" s="27" t="s">
        <v>265</v>
      </c>
      <c r="E2423" s="2" t="s">
        <v>30</v>
      </c>
      <c r="F2423" s="2" t="s">
        <v>208</v>
      </c>
    </row>
    <row r="2424" spans="1:6" ht="47.25" x14ac:dyDescent="0.25">
      <c r="A2424" s="34">
        <f>+'Key Dates'!$B$9-70</f>
        <v>45657</v>
      </c>
      <c r="B2424" s="34">
        <f>+'Key Dates'!$B$9-70</f>
        <v>45657</v>
      </c>
      <c r="C2424" s="44" t="s">
        <v>499</v>
      </c>
      <c r="D2424" s="27" t="s">
        <v>214</v>
      </c>
      <c r="E2424" s="2" t="s">
        <v>17</v>
      </c>
      <c r="F2424" s="2" t="s">
        <v>39</v>
      </c>
    </row>
    <row r="2425" spans="1:6" ht="47.25" x14ac:dyDescent="0.25">
      <c r="A2425" s="34">
        <f>+'Key Dates'!$B$9-70</f>
        <v>45657</v>
      </c>
      <c r="B2425" s="34">
        <f>+'Key Dates'!$B$9-70</f>
        <v>45657</v>
      </c>
      <c r="C2425" s="44" t="s">
        <v>499</v>
      </c>
      <c r="D2425" s="27" t="s">
        <v>214</v>
      </c>
      <c r="E2425" s="2" t="s">
        <v>18</v>
      </c>
      <c r="F2425" s="2" t="s">
        <v>39</v>
      </c>
    </row>
    <row r="2426" spans="1:6" ht="47.25" x14ac:dyDescent="0.25">
      <c r="A2426" s="34">
        <f>+'Key Dates'!$B$9-70</f>
        <v>45657</v>
      </c>
      <c r="B2426" s="34">
        <f>+'Key Dates'!$B$9-70</f>
        <v>45657</v>
      </c>
      <c r="C2426" s="44" t="s">
        <v>499</v>
      </c>
      <c r="D2426" s="27" t="s">
        <v>214</v>
      </c>
      <c r="E2426" s="2" t="s">
        <v>30</v>
      </c>
      <c r="F2426" s="2" t="s">
        <v>39</v>
      </c>
    </row>
    <row r="2427" spans="1:6" s="26" customFormat="1" ht="51" x14ac:dyDescent="0.25">
      <c r="A2427" s="34">
        <f>+'Key Dates'!$B$9-70</f>
        <v>45657</v>
      </c>
      <c r="B2427" s="34">
        <f>+'Key Dates'!$B$9-70</f>
        <v>45657</v>
      </c>
      <c r="C2427" s="44" t="s">
        <v>294</v>
      </c>
      <c r="D2427" s="27" t="s">
        <v>40</v>
      </c>
      <c r="E2427" s="2" t="s">
        <v>17</v>
      </c>
      <c r="F2427" s="2" t="s">
        <v>32</v>
      </c>
    </row>
    <row r="2428" spans="1:6" s="26" customFormat="1" ht="51" x14ac:dyDescent="0.25">
      <c r="A2428" s="34">
        <f>+'Key Dates'!$B$9-70</f>
        <v>45657</v>
      </c>
      <c r="B2428" s="34">
        <f>+'Key Dates'!$B$9-70</f>
        <v>45657</v>
      </c>
      <c r="C2428" s="44" t="s">
        <v>294</v>
      </c>
      <c r="D2428" s="27" t="s">
        <v>40</v>
      </c>
      <c r="E2428" s="2" t="s">
        <v>18</v>
      </c>
      <c r="F2428" s="2" t="s">
        <v>32</v>
      </c>
    </row>
    <row r="2429" spans="1:6" s="26" customFormat="1" ht="51" x14ac:dyDescent="0.25">
      <c r="A2429" s="34">
        <f>+'Key Dates'!$B$9-70</f>
        <v>45657</v>
      </c>
      <c r="B2429" s="34">
        <f>+'Key Dates'!$B$9-70</f>
        <v>45657</v>
      </c>
      <c r="C2429" s="44" t="s">
        <v>294</v>
      </c>
      <c r="D2429" s="27" t="s">
        <v>40</v>
      </c>
      <c r="E2429" s="2" t="s">
        <v>30</v>
      </c>
      <c r="F2429" s="2" t="s">
        <v>32</v>
      </c>
    </row>
    <row r="2430" spans="1:6" s="26" customFormat="1" ht="94.5" x14ac:dyDescent="0.25">
      <c r="A2430" s="34">
        <v>45657</v>
      </c>
      <c r="B2430" s="34">
        <v>45657</v>
      </c>
      <c r="C2430" s="45" t="s">
        <v>500</v>
      </c>
      <c r="D2430" s="35" t="s">
        <v>501</v>
      </c>
      <c r="E2430" s="36" t="s">
        <v>17</v>
      </c>
      <c r="F2430" s="36" t="s">
        <v>210</v>
      </c>
    </row>
    <row r="2431" spans="1:6" s="26" customFormat="1" ht="94.5" x14ac:dyDescent="0.25">
      <c r="A2431" s="34">
        <v>45657</v>
      </c>
      <c r="B2431" s="34">
        <v>45657</v>
      </c>
      <c r="C2431" s="45" t="s">
        <v>500</v>
      </c>
      <c r="D2431" s="35" t="s">
        <v>501</v>
      </c>
      <c r="E2431" s="36" t="s">
        <v>18</v>
      </c>
      <c r="F2431" s="36" t="s">
        <v>210</v>
      </c>
    </row>
    <row r="2432" spans="1:6" s="26" customFormat="1" ht="94.5" x14ac:dyDescent="0.25">
      <c r="A2432" s="34">
        <v>45657</v>
      </c>
      <c r="B2432" s="34">
        <v>45657</v>
      </c>
      <c r="C2432" s="45" t="s">
        <v>500</v>
      </c>
      <c r="D2432" s="35" t="s">
        <v>501</v>
      </c>
      <c r="E2432" s="36" t="s">
        <v>19</v>
      </c>
      <c r="F2432" s="36" t="s">
        <v>210</v>
      </c>
    </row>
    <row r="2433" spans="1:6" s="26" customFormat="1" ht="94.5" x14ac:dyDescent="0.25">
      <c r="A2433" s="34">
        <v>45657</v>
      </c>
      <c r="B2433" s="34">
        <v>45657</v>
      </c>
      <c r="C2433" s="45" t="s">
        <v>500</v>
      </c>
      <c r="D2433" s="35" t="s">
        <v>501</v>
      </c>
      <c r="E2433" s="36" t="s">
        <v>20</v>
      </c>
      <c r="F2433" s="36" t="s">
        <v>210</v>
      </c>
    </row>
    <row r="2434" spans="1:6" s="26" customFormat="1" ht="94.5" x14ac:dyDescent="0.25">
      <c r="A2434" s="34">
        <v>45657</v>
      </c>
      <c r="B2434" s="34">
        <v>45657</v>
      </c>
      <c r="C2434" s="45" t="s">
        <v>500</v>
      </c>
      <c r="D2434" s="35" t="s">
        <v>501</v>
      </c>
      <c r="E2434" s="36" t="s">
        <v>30</v>
      </c>
      <c r="F2434" s="36" t="s">
        <v>210</v>
      </c>
    </row>
    <row r="2435" spans="1:6" s="26" customFormat="1" ht="94.5" x14ac:dyDescent="0.25">
      <c r="A2435" s="34">
        <v>45657</v>
      </c>
      <c r="B2435" s="34">
        <v>45657</v>
      </c>
      <c r="C2435" s="45" t="s">
        <v>500</v>
      </c>
      <c r="D2435" s="35" t="s">
        <v>501</v>
      </c>
      <c r="E2435" s="36" t="s">
        <v>21</v>
      </c>
      <c r="F2435" s="36" t="s">
        <v>210</v>
      </c>
    </row>
    <row r="2436" spans="1:6" s="26" customFormat="1" ht="78.75" x14ac:dyDescent="0.25">
      <c r="A2436" s="34">
        <v>45657</v>
      </c>
      <c r="B2436" s="34">
        <v>45657</v>
      </c>
      <c r="C2436" s="45" t="s">
        <v>642</v>
      </c>
      <c r="D2436" s="35" t="s">
        <v>197</v>
      </c>
      <c r="E2436" s="36" t="s">
        <v>17</v>
      </c>
      <c r="F2436" s="36" t="s">
        <v>31</v>
      </c>
    </row>
    <row r="2437" spans="1:6" s="26" customFormat="1" ht="78.75" x14ac:dyDescent="0.25">
      <c r="A2437" s="34">
        <v>45657</v>
      </c>
      <c r="B2437" s="34">
        <v>45657</v>
      </c>
      <c r="C2437" s="45" t="s">
        <v>642</v>
      </c>
      <c r="D2437" s="35" t="s">
        <v>197</v>
      </c>
      <c r="E2437" s="36" t="s">
        <v>18</v>
      </c>
      <c r="F2437" s="36" t="s">
        <v>31</v>
      </c>
    </row>
    <row r="2438" spans="1:6" s="26" customFormat="1" ht="78.75" x14ac:dyDescent="0.25">
      <c r="A2438" s="34">
        <v>45657</v>
      </c>
      <c r="B2438" s="34">
        <v>45657</v>
      </c>
      <c r="C2438" s="45" t="s">
        <v>642</v>
      </c>
      <c r="D2438" s="35" t="s">
        <v>197</v>
      </c>
      <c r="E2438" s="36" t="s">
        <v>19</v>
      </c>
      <c r="F2438" s="36" t="s">
        <v>31</v>
      </c>
    </row>
    <row r="2439" spans="1:6" s="26" customFormat="1" ht="78.75" x14ac:dyDescent="0.25">
      <c r="A2439" s="34">
        <v>45657</v>
      </c>
      <c r="B2439" s="34">
        <v>45657</v>
      </c>
      <c r="C2439" s="45" t="s">
        <v>642</v>
      </c>
      <c r="D2439" s="35" t="s">
        <v>197</v>
      </c>
      <c r="E2439" s="36" t="s">
        <v>20</v>
      </c>
      <c r="F2439" s="36" t="s">
        <v>31</v>
      </c>
    </row>
    <row r="2440" spans="1:6" s="26" customFormat="1" ht="78.75" x14ac:dyDescent="0.25">
      <c r="A2440" s="34">
        <v>45657</v>
      </c>
      <c r="B2440" s="34">
        <v>45657</v>
      </c>
      <c r="C2440" s="45" t="s">
        <v>642</v>
      </c>
      <c r="D2440" s="35" t="s">
        <v>197</v>
      </c>
      <c r="E2440" s="36" t="s">
        <v>30</v>
      </c>
      <c r="F2440" s="36" t="s">
        <v>31</v>
      </c>
    </row>
    <row r="2441" spans="1:6" s="26" customFormat="1" ht="78.75" x14ac:dyDescent="0.25">
      <c r="A2441" s="34">
        <v>45657</v>
      </c>
      <c r="B2441" s="34">
        <v>45657</v>
      </c>
      <c r="C2441" s="45" t="s">
        <v>642</v>
      </c>
      <c r="D2441" s="35" t="s">
        <v>197</v>
      </c>
      <c r="E2441" s="36" t="s">
        <v>21</v>
      </c>
      <c r="F2441" s="36" t="s">
        <v>31</v>
      </c>
    </row>
    <row r="2442" spans="1:6" s="26" customFormat="1" ht="78.75" x14ac:dyDescent="0.25">
      <c r="A2442" s="34">
        <v>45657</v>
      </c>
      <c r="B2442" s="34">
        <v>45657</v>
      </c>
      <c r="C2442" s="45" t="s">
        <v>502</v>
      </c>
      <c r="D2442" s="35" t="s">
        <v>503</v>
      </c>
      <c r="E2442" s="36" t="s">
        <v>17</v>
      </c>
      <c r="F2442" s="36" t="s">
        <v>203</v>
      </c>
    </row>
    <row r="2443" spans="1:6" s="26" customFormat="1" ht="78.75" x14ac:dyDescent="0.25">
      <c r="A2443" s="34">
        <v>45657</v>
      </c>
      <c r="B2443" s="34">
        <v>45657</v>
      </c>
      <c r="C2443" s="45" t="s">
        <v>502</v>
      </c>
      <c r="D2443" s="35" t="s">
        <v>503</v>
      </c>
      <c r="E2443" s="36" t="s">
        <v>18</v>
      </c>
      <c r="F2443" s="36" t="s">
        <v>203</v>
      </c>
    </row>
    <row r="2444" spans="1:6" s="26" customFormat="1" ht="78.75" x14ac:dyDescent="0.25">
      <c r="A2444" s="34">
        <v>45657</v>
      </c>
      <c r="B2444" s="34">
        <v>45657</v>
      </c>
      <c r="C2444" s="45" t="s">
        <v>502</v>
      </c>
      <c r="D2444" s="35" t="s">
        <v>503</v>
      </c>
      <c r="E2444" s="36" t="s">
        <v>19</v>
      </c>
      <c r="F2444" s="36" t="s">
        <v>203</v>
      </c>
    </row>
    <row r="2445" spans="1:6" s="26" customFormat="1" ht="78.75" x14ac:dyDescent="0.25">
      <c r="A2445" s="34">
        <v>45657</v>
      </c>
      <c r="B2445" s="34">
        <v>45657</v>
      </c>
      <c r="C2445" s="45" t="s">
        <v>502</v>
      </c>
      <c r="D2445" s="35" t="s">
        <v>503</v>
      </c>
      <c r="E2445" s="36" t="s">
        <v>20</v>
      </c>
      <c r="F2445" s="36" t="s">
        <v>203</v>
      </c>
    </row>
    <row r="2446" spans="1:6" s="26" customFormat="1" ht="78.75" x14ac:dyDescent="0.25">
      <c r="A2446" s="34">
        <v>45657</v>
      </c>
      <c r="B2446" s="34">
        <v>45657</v>
      </c>
      <c r="C2446" s="45" t="s">
        <v>502</v>
      </c>
      <c r="D2446" s="35" t="s">
        <v>503</v>
      </c>
      <c r="E2446" s="36" t="s">
        <v>30</v>
      </c>
      <c r="F2446" s="36" t="s">
        <v>203</v>
      </c>
    </row>
    <row r="2447" spans="1:6" s="26" customFormat="1" ht="78.75" x14ac:dyDescent="0.25">
      <c r="A2447" s="34">
        <v>45657</v>
      </c>
      <c r="B2447" s="34">
        <v>45657</v>
      </c>
      <c r="C2447" s="45" t="s">
        <v>502</v>
      </c>
      <c r="D2447" s="35" t="s">
        <v>503</v>
      </c>
      <c r="E2447" s="36" t="s">
        <v>21</v>
      </c>
      <c r="F2447" s="36" t="s">
        <v>203</v>
      </c>
    </row>
    <row r="2448" spans="1:6" s="26" customFormat="1" ht="110.25" x14ac:dyDescent="0.25">
      <c r="A2448" s="34">
        <v>45657</v>
      </c>
      <c r="B2448" s="34">
        <v>45657</v>
      </c>
      <c r="C2448" s="45" t="s">
        <v>525</v>
      </c>
      <c r="D2448" s="35" t="s">
        <v>492</v>
      </c>
      <c r="E2448" s="36" t="s">
        <v>17</v>
      </c>
      <c r="F2448" s="36" t="s">
        <v>203</v>
      </c>
    </row>
    <row r="2449" spans="1:6" s="26" customFormat="1" ht="110.25" x14ac:dyDescent="0.25">
      <c r="A2449" s="34">
        <v>45657</v>
      </c>
      <c r="B2449" s="34">
        <v>45657</v>
      </c>
      <c r="C2449" s="45" t="s">
        <v>525</v>
      </c>
      <c r="D2449" s="35" t="s">
        <v>492</v>
      </c>
      <c r="E2449" s="36" t="s">
        <v>18</v>
      </c>
      <c r="F2449" s="36" t="s">
        <v>203</v>
      </c>
    </row>
    <row r="2450" spans="1:6" s="26" customFormat="1" ht="110.25" x14ac:dyDescent="0.25">
      <c r="A2450" s="34">
        <v>45657</v>
      </c>
      <c r="B2450" s="34">
        <v>45657</v>
      </c>
      <c r="C2450" s="45" t="s">
        <v>504</v>
      </c>
      <c r="D2450" s="35" t="s">
        <v>505</v>
      </c>
      <c r="E2450" s="36" t="s">
        <v>17</v>
      </c>
      <c r="F2450" s="36" t="s">
        <v>31</v>
      </c>
    </row>
    <row r="2451" spans="1:6" s="26" customFormat="1" ht="110.25" x14ac:dyDescent="0.25">
      <c r="A2451" s="34">
        <v>45657</v>
      </c>
      <c r="B2451" s="34">
        <v>45657</v>
      </c>
      <c r="C2451" s="45" t="s">
        <v>504</v>
      </c>
      <c r="D2451" s="35" t="s">
        <v>505</v>
      </c>
      <c r="E2451" s="36" t="s">
        <v>18</v>
      </c>
      <c r="F2451" s="36" t="s">
        <v>31</v>
      </c>
    </row>
    <row r="2452" spans="1:6" s="26" customFormat="1" ht="110.25" x14ac:dyDescent="0.25">
      <c r="A2452" s="34">
        <v>45657</v>
      </c>
      <c r="B2452" s="34">
        <v>45657</v>
      </c>
      <c r="C2452" s="45" t="s">
        <v>504</v>
      </c>
      <c r="D2452" s="35" t="s">
        <v>505</v>
      </c>
      <c r="E2452" s="36" t="s">
        <v>22</v>
      </c>
      <c r="F2452" s="36" t="s">
        <v>31</v>
      </c>
    </row>
    <row r="2453" spans="1:6" s="26" customFormat="1" ht="110.25" x14ac:dyDescent="0.25">
      <c r="A2453" s="34">
        <v>45657</v>
      </c>
      <c r="B2453" s="34">
        <v>45657</v>
      </c>
      <c r="C2453" s="45" t="s">
        <v>504</v>
      </c>
      <c r="D2453" s="35" t="s">
        <v>505</v>
      </c>
      <c r="E2453" s="36" t="s">
        <v>23</v>
      </c>
      <c r="F2453" s="36" t="s">
        <v>31</v>
      </c>
    </row>
    <row r="2454" spans="1:6" s="26" customFormat="1" ht="78.75" x14ac:dyDescent="0.25">
      <c r="A2454" s="34">
        <v>45657</v>
      </c>
      <c r="B2454" s="34">
        <v>45657</v>
      </c>
      <c r="C2454" s="44" t="s">
        <v>506</v>
      </c>
      <c r="D2454" s="27" t="s">
        <v>186</v>
      </c>
      <c r="E2454" s="2" t="s">
        <v>17</v>
      </c>
      <c r="F2454" s="2" t="s">
        <v>55</v>
      </c>
    </row>
    <row r="2455" spans="1:6" s="26" customFormat="1" ht="78.75" x14ac:dyDescent="0.25">
      <c r="A2455" s="34">
        <v>45657</v>
      </c>
      <c r="B2455" s="34">
        <v>45657</v>
      </c>
      <c r="C2455" s="44" t="s">
        <v>506</v>
      </c>
      <c r="D2455" s="27" t="s">
        <v>186</v>
      </c>
      <c r="E2455" s="2" t="s">
        <v>55</v>
      </c>
      <c r="F2455" s="2" t="s">
        <v>55</v>
      </c>
    </row>
    <row r="2456" spans="1:6" s="26" customFormat="1" ht="157.5" x14ac:dyDescent="0.25">
      <c r="A2456" s="34">
        <v>45657</v>
      </c>
      <c r="B2456" s="34">
        <v>45657</v>
      </c>
      <c r="C2456" s="44" t="s">
        <v>637</v>
      </c>
      <c r="D2456" s="27" t="s">
        <v>16</v>
      </c>
      <c r="E2456" s="2" t="s">
        <v>17</v>
      </c>
      <c r="F2456" s="2" t="s">
        <v>16</v>
      </c>
    </row>
    <row r="2457" spans="1:6" s="26" customFormat="1" ht="157.5" x14ac:dyDescent="0.25">
      <c r="A2457" s="34">
        <v>45657</v>
      </c>
      <c r="B2457" s="34">
        <v>45657</v>
      </c>
      <c r="C2457" s="44" t="s">
        <v>637</v>
      </c>
      <c r="D2457" s="27" t="s">
        <v>16</v>
      </c>
      <c r="E2457" s="2" t="s">
        <v>18</v>
      </c>
      <c r="F2457" s="2" t="s">
        <v>16</v>
      </c>
    </row>
    <row r="2458" spans="1:6" ht="63" x14ac:dyDescent="0.25">
      <c r="A2458" s="34">
        <f>+'Key Dates'!$B$9-70</f>
        <v>45657</v>
      </c>
      <c r="B2458" s="34">
        <f>+'Key Dates'!$B$9-56</f>
        <v>45671</v>
      </c>
      <c r="C2458" s="44" t="s">
        <v>872</v>
      </c>
      <c r="D2458" s="27" t="s">
        <v>41</v>
      </c>
      <c r="E2458" s="2" t="s">
        <v>17</v>
      </c>
      <c r="F2458" s="2" t="s">
        <v>26</v>
      </c>
    </row>
    <row r="2459" spans="1:6" ht="63" x14ac:dyDescent="0.25">
      <c r="A2459" s="34">
        <f>+'Key Dates'!$B$9-70</f>
        <v>45657</v>
      </c>
      <c r="B2459" s="34">
        <f>+'Key Dates'!$B$9-56</f>
        <v>45671</v>
      </c>
      <c r="C2459" s="44" t="s">
        <v>872</v>
      </c>
      <c r="D2459" s="27" t="s">
        <v>41</v>
      </c>
      <c r="E2459" s="2" t="s">
        <v>18</v>
      </c>
      <c r="F2459" s="2" t="s">
        <v>26</v>
      </c>
    </row>
    <row r="2460" spans="1:6" ht="63" x14ac:dyDescent="0.25">
      <c r="A2460" s="34">
        <f>+'Key Dates'!$B$9-70</f>
        <v>45657</v>
      </c>
      <c r="B2460" s="34">
        <f>+'Key Dates'!$B$9-56</f>
        <v>45671</v>
      </c>
      <c r="C2460" s="44" t="s">
        <v>872</v>
      </c>
      <c r="D2460" s="27" t="s">
        <v>41</v>
      </c>
      <c r="E2460" s="2" t="s">
        <v>30</v>
      </c>
      <c r="F2460" s="2" t="s">
        <v>26</v>
      </c>
    </row>
    <row r="2461" spans="1:6" ht="126" x14ac:dyDescent="0.25">
      <c r="A2461" s="34">
        <f>+'Key Dates'!$B$9-70</f>
        <v>45657</v>
      </c>
      <c r="B2461" s="34">
        <f>+'Key Dates'!$B$9+30</f>
        <v>45757</v>
      </c>
      <c r="C2461" s="44" t="s">
        <v>632</v>
      </c>
      <c r="D2461" s="27" t="s">
        <v>42</v>
      </c>
      <c r="E2461" s="2" t="s">
        <v>17</v>
      </c>
      <c r="F2461" s="2" t="s">
        <v>26</v>
      </c>
    </row>
    <row r="2462" spans="1:6" ht="126" x14ac:dyDescent="0.25">
      <c r="A2462" s="34">
        <f>+'Key Dates'!$B$9-70</f>
        <v>45657</v>
      </c>
      <c r="B2462" s="34">
        <f>+'Key Dates'!$B$9+30</f>
        <v>45757</v>
      </c>
      <c r="C2462" s="44" t="s">
        <v>632</v>
      </c>
      <c r="D2462" s="27" t="s">
        <v>42</v>
      </c>
      <c r="E2462" s="2" t="s">
        <v>18</v>
      </c>
      <c r="F2462" s="2" t="s">
        <v>26</v>
      </c>
    </row>
    <row r="2463" spans="1:6" ht="126" x14ac:dyDescent="0.25">
      <c r="A2463" s="34">
        <f>+'Key Dates'!$B$9-70</f>
        <v>45657</v>
      </c>
      <c r="B2463" s="34">
        <f>+'Key Dates'!$B$9+30</f>
        <v>45757</v>
      </c>
      <c r="C2463" s="44" t="s">
        <v>632</v>
      </c>
      <c r="D2463" s="27" t="s">
        <v>42</v>
      </c>
      <c r="E2463" s="2" t="s">
        <v>30</v>
      </c>
      <c r="F2463" s="2" t="s">
        <v>26</v>
      </c>
    </row>
    <row r="2464" spans="1:6" ht="31.5" x14ac:dyDescent="0.25">
      <c r="A2464" s="34">
        <f>+'Key Dates'!$B$24</f>
        <v>45658</v>
      </c>
      <c r="B2464" s="34">
        <f>+'Key Dates'!$B$24</f>
        <v>45658</v>
      </c>
      <c r="C2464" s="47" t="s">
        <v>873</v>
      </c>
      <c r="D2464" s="27" t="s">
        <v>28</v>
      </c>
      <c r="E2464" s="2" t="s">
        <v>29</v>
      </c>
      <c r="F2464" s="2" t="s">
        <v>29</v>
      </c>
    </row>
    <row r="2465" spans="1:6" ht="126" x14ac:dyDescent="0.25">
      <c r="A2465" s="34">
        <v>45658</v>
      </c>
      <c r="B2465" s="34">
        <v>46022</v>
      </c>
      <c r="C2465" s="45" t="s">
        <v>655</v>
      </c>
      <c r="D2465" s="35" t="s">
        <v>288</v>
      </c>
      <c r="E2465" s="36" t="s">
        <v>17</v>
      </c>
      <c r="F2465" s="36" t="s">
        <v>26</v>
      </c>
    </row>
    <row r="2466" spans="1:6" ht="126" x14ac:dyDescent="0.25">
      <c r="A2466" s="34">
        <v>45658</v>
      </c>
      <c r="B2466" s="34">
        <v>46022</v>
      </c>
      <c r="C2466" s="45" t="s">
        <v>655</v>
      </c>
      <c r="D2466" s="35" t="s">
        <v>288</v>
      </c>
      <c r="E2466" s="36" t="s">
        <v>27</v>
      </c>
      <c r="F2466" s="36" t="s">
        <v>26</v>
      </c>
    </row>
    <row r="2467" spans="1:6" ht="126" x14ac:dyDescent="0.25">
      <c r="A2467" s="34">
        <v>45658</v>
      </c>
      <c r="B2467" s="34">
        <v>46022</v>
      </c>
      <c r="C2467" s="45" t="s">
        <v>655</v>
      </c>
      <c r="D2467" s="35" t="s">
        <v>288</v>
      </c>
      <c r="E2467" s="36" t="s">
        <v>55</v>
      </c>
      <c r="F2467" s="36" t="s">
        <v>26</v>
      </c>
    </row>
    <row r="2468" spans="1:6" ht="126" x14ac:dyDescent="0.25">
      <c r="A2468" s="34">
        <v>45658</v>
      </c>
      <c r="B2468" s="34">
        <v>46022</v>
      </c>
      <c r="C2468" s="45" t="s">
        <v>655</v>
      </c>
      <c r="D2468" s="35" t="s">
        <v>288</v>
      </c>
      <c r="E2468" s="36" t="s">
        <v>18</v>
      </c>
      <c r="F2468" s="36" t="s">
        <v>26</v>
      </c>
    </row>
    <row r="2469" spans="1:6" ht="126" x14ac:dyDescent="0.25">
      <c r="A2469" s="34">
        <v>45658</v>
      </c>
      <c r="B2469" s="34">
        <v>46022</v>
      </c>
      <c r="C2469" s="45" t="s">
        <v>655</v>
      </c>
      <c r="D2469" s="35" t="s">
        <v>288</v>
      </c>
      <c r="E2469" s="36" t="s">
        <v>900</v>
      </c>
      <c r="F2469" s="36" t="s">
        <v>26</v>
      </c>
    </row>
    <row r="2470" spans="1:6" ht="126" x14ac:dyDescent="0.25">
      <c r="A2470" s="34">
        <v>45658</v>
      </c>
      <c r="B2470" s="34">
        <v>46022</v>
      </c>
      <c r="C2470" s="45" t="s">
        <v>655</v>
      </c>
      <c r="D2470" s="35" t="s">
        <v>288</v>
      </c>
      <c r="E2470" s="36" t="s">
        <v>19</v>
      </c>
      <c r="F2470" s="36" t="s">
        <v>26</v>
      </c>
    </row>
    <row r="2471" spans="1:6" ht="126" x14ac:dyDescent="0.25">
      <c r="A2471" s="34">
        <v>45658</v>
      </c>
      <c r="B2471" s="34">
        <v>46022</v>
      </c>
      <c r="C2471" s="45" t="s">
        <v>655</v>
      </c>
      <c r="D2471" s="35" t="s">
        <v>288</v>
      </c>
      <c r="E2471" s="36" t="s">
        <v>20</v>
      </c>
      <c r="F2471" s="36" t="s">
        <v>26</v>
      </c>
    </row>
    <row r="2472" spans="1:6" ht="126" x14ac:dyDescent="0.25">
      <c r="A2472" s="34">
        <v>45658</v>
      </c>
      <c r="B2472" s="34">
        <v>46022</v>
      </c>
      <c r="C2472" s="45" t="s">
        <v>655</v>
      </c>
      <c r="D2472" s="35" t="s">
        <v>288</v>
      </c>
      <c r="E2472" s="36" t="s">
        <v>30</v>
      </c>
      <c r="F2472" s="36" t="s">
        <v>26</v>
      </c>
    </row>
    <row r="2473" spans="1:6" ht="126" x14ac:dyDescent="0.25">
      <c r="A2473" s="34">
        <v>45658</v>
      </c>
      <c r="B2473" s="34">
        <v>46022</v>
      </c>
      <c r="C2473" s="45" t="s">
        <v>655</v>
      </c>
      <c r="D2473" s="35" t="s">
        <v>288</v>
      </c>
      <c r="E2473" s="36" t="s">
        <v>21</v>
      </c>
      <c r="F2473" s="36" t="s">
        <v>26</v>
      </c>
    </row>
    <row r="2474" spans="1:6" ht="126" x14ac:dyDescent="0.25">
      <c r="A2474" s="34">
        <v>45658</v>
      </c>
      <c r="B2474" s="34">
        <v>46022</v>
      </c>
      <c r="C2474" s="45" t="s">
        <v>655</v>
      </c>
      <c r="D2474" s="35" t="s">
        <v>288</v>
      </c>
      <c r="E2474" s="36" t="s">
        <v>22</v>
      </c>
      <c r="F2474" s="36" t="s">
        <v>26</v>
      </c>
    </row>
    <row r="2475" spans="1:6" ht="126" x14ac:dyDescent="0.25">
      <c r="A2475" s="34">
        <v>45658</v>
      </c>
      <c r="B2475" s="34">
        <v>46022</v>
      </c>
      <c r="C2475" s="45" t="s">
        <v>655</v>
      </c>
      <c r="D2475" s="35" t="s">
        <v>288</v>
      </c>
      <c r="E2475" s="36" t="s">
        <v>23</v>
      </c>
      <c r="F2475" s="36" t="s">
        <v>26</v>
      </c>
    </row>
    <row r="2476" spans="1:6" ht="126" x14ac:dyDescent="0.25">
      <c r="A2476" s="34">
        <v>45658</v>
      </c>
      <c r="B2476" s="34">
        <v>46022</v>
      </c>
      <c r="C2476" s="45" t="s">
        <v>655</v>
      </c>
      <c r="D2476" s="35" t="s">
        <v>288</v>
      </c>
      <c r="E2476" s="36" t="s">
        <v>52</v>
      </c>
      <c r="F2476" s="36" t="s">
        <v>26</v>
      </c>
    </row>
    <row r="2477" spans="1:6" ht="141.75" x14ac:dyDescent="0.25">
      <c r="A2477" s="34">
        <v>45658</v>
      </c>
      <c r="B2477" s="34">
        <v>46022</v>
      </c>
      <c r="C2477" s="45" t="s">
        <v>633</v>
      </c>
      <c r="D2477" s="35" t="s">
        <v>42</v>
      </c>
      <c r="E2477" s="36" t="s">
        <v>17</v>
      </c>
      <c r="F2477" s="36" t="s">
        <v>26</v>
      </c>
    </row>
    <row r="2478" spans="1:6" ht="141.75" x14ac:dyDescent="0.25">
      <c r="A2478" s="34">
        <v>45658</v>
      </c>
      <c r="B2478" s="34">
        <v>46022</v>
      </c>
      <c r="C2478" s="45" t="s">
        <v>633</v>
      </c>
      <c r="D2478" s="35" t="s">
        <v>42</v>
      </c>
      <c r="E2478" s="36" t="s">
        <v>27</v>
      </c>
      <c r="F2478" s="36" t="s">
        <v>26</v>
      </c>
    </row>
    <row r="2479" spans="1:6" ht="141.75" x14ac:dyDescent="0.25">
      <c r="A2479" s="34">
        <v>45658</v>
      </c>
      <c r="B2479" s="34">
        <v>46022</v>
      </c>
      <c r="C2479" s="45" t="s">
        <v>633</v>
      </c>
      <c r="D2479" s="35" t="s">
        <v>42</v>
      </c>
      <c r="E2479" s="36" t="s">
        <v>55</v>
      </c>
      <c r="F2479" s="36" t="s">
        <v>26</v>
      </c>
    </row>
    <row r="2480" spans="1:6" ht="141.75" x14ac:dyDescent="0.25">
      <c r="A2480" s="34">
        <v>45658</v>
      </c>
      <c r="B2480" s="34">
        <v>46022</v>
      </c>
      <c r="C2480" s="45" t="s">
        <v>633</v>
      </c>
      <c r="D2480" s="35" t="s">
        <v>42</v>
      </c>
      <c r="E2480" s="36" t="s">
        <v>18</v>
      </c>
      <c r="F2480" s="36" t="s">
        <v>26</v>
      </c>
    </row>
    <row r="2481" spans="1:6" ht="141.75" x14ac:dyDescent="0.25">
      <c r="A2481" s="34">
        <v>45658</v>
      </c>
      <c r="B2481" s="34">
        <v>46022</v>
      </c>
      <c r="C2481" s="45" t="s">
        <v>633</v>
      </c>
      <c r="D2481" s="35" t="s">
        <v>42</v>
      </c>
      <c r="E2481" s="36" t="s">
        <v>900</v>
      </c>
      <c r="F2481" s="36" t="s">
        <v>26</v>
      </c>
    </row>
    <row r="2482" spans="1:6" ht="141.75" x14ac:dyDescent="0.25">
      <c r="A2482" s="34">
        <v>45658</v>
      </c>
      <c r="B2482" s="34">
        <v>46022</v>
      </c>
      <c r="C2482" s="45" t="s">
        <v>633</v>
      </c>
      <c r="D2482" s="35" t="s">
        <v>42</v>
      </c>
      <c r="E2482" s="36" t="s">
        <v>19</v>
      </c>
      <c r="F2482" s="36" t="s">
        <v>26</v>
      </c>
    </row>
    <row r="2483" spans="1:6" ht="141.75" x14ac:dyDescent="0.25">
      <c r="A2483" s="34">
        <v>45658</v>
      </c>
      <c r="B2483" s="34">
        <v>46022</v>
      </c>
      <c r="C2483" s="45" t="s">
        <v>633</v>
      </c>
      <c r="D2483" s="35" t="s">
        <v>42</v>
      </c>
      <c r="E2483" s="36" t="s">
        <v>20</v>
      </c>
      <c r="F2483" s="36" t="s">
        <v>26</v>
      </c>
    </row>
    <row r="2484" spans="1:6" ht="141.75" x14ac:dyDescent="0.25">
      <c r="A2484" s="34">
        <v>45658</v>
      </c>
      <c r="B2484" s="34">
        <v>46022</v>
      </c>
      <c r="C2484" s="45" t="s">
        <v>633</v>
      </c>
      <c r="D2484" s="35" t="s">
        <v>42</v>
      </c>
      <c r="E2484" s="36" t="s">
        <v>30</v>
      </c>
      <c r="F2484" s="36" t="s">
        <v>26</v>
      </c>
    </row>
    <row r="2485" spans="1:6" ht="141.75" x14ac:dyDescent="0.25">
      <c r="A2485" s="34">
        <v>45658</v>
      </c>
      <c r="B2485" s="34">
        <v>46022</v>
      </c>
      <c r="C2485" s="45" t="s">
        <v>633</v>
      </c>
      <c r="D2485" s="35" t="s">
        <v>42</v>
      </c>
      <c r="E2485" s="36" t="s">
        <v>21</v>
      </c>
      <c r="F2485" s="36" t="s">
        <v>26</v>
      </c>
    </row>
    <row r="2486" spans="1:6" ht="141.75" x14ac:dyDescent="0.25">
      <c r="A2486" s="34">
        <v>45658</v>
      </c>
      <c r="B2486" s="34">
        <v>46022</v>
      </c>
      <c r="C2486" s="45" t="s">
        <v>633</v>
      </c>
      <c r="D2486" s="35" t="s">
        <v>42</v>
      </c>
      <c r="E2486" s="36" t="s">
        <v>22</v>
      </c>
      <c r="F2486" s="36" t="s">
        <v>26</v>
      </c>
    </row>
    <row r="2487" spans="1:6" ht="141.75" x14ac:dyDescent="0.25">
      <c r="A2487" s="34">
        <v>45658</v>
      </c>
      <c r="B2487" s="34">
        <v>46022</v>
      </c>
      <c r="C2487" s="45" t="s">
        <v>633</v>
      </c>
      <c r="D2487" s="35" t="s">
        <v>42</v>
      </c>
      <c r="E2487" s="36" t="s">
        <v>23</v>
      </c>
      <c r="F2487" s="36" t="s">
        <v>26</v>
      </c>
    </row>
    <row r="2488" spans="1:6" ht="141.75" x14ac:dyDescent="0.25">
      <c r="A2488" s="34">
        <v>45658</v>
      </c>
      <c r="B2488" s="34">
        <v>46022</v>
      </c>
      <c r="C2488" s="45" t="s">
        <v>633</v>
      </c>
      <c r="D2488" s="35" t="s">
        <v>42</v>
      </c>
      <c r="E2488" s="36" t="s">
        <v>52</v>
      </c>
      <c r="F2488" s="36" t="s">
        <v>26</v>
      </c>
    </row>
    <row r="2489" spans="1:6" ht="78.75" x14ac:dyDescent="0.25">
      <c r="A2489" s="34">
        <f>+'Key Dates'!$B$8+59</f>
        <v>45660</v>
      </c>
      <c r="B2489" s="34">
        <f>+'Key Dates'!$B$8+59</f>
        <v>45660</v>
      </c>
      <c r="C2489" s="44" t="s">
        <v>507</v>
      </c>
      <c r="D2489" s="27" t="s">
        <v>190</v>
      </c>
      <c r="E2489" s="2" t="s">
        <v>17</v>
      </c>
      <c r="F2489" s="2" t="s">
        <v>208</v>
      </c>
    </row>
    <row r="2490" spans="1:6" ht="78.75" x14ac:dyDescent="0.25">
      <c r="A2490" s="34">
        <f>+'Key Dates'!$B$8+59</f>
        <v>45660</v>
      </c>
      <c r="B2490" s="34">
        <f>+'Key Dates'!$B$8+59</f>
        <v>45660</v>
      </c>
      <c r="C2490" s="44" t="s">
        <v>507</v>
      </c>
      <c r="D2490" s="27" t="s">
        <v>190</v>
      </c>
      <c r="E2490" s="2" t="s">
        <v>38</v>
      </c>
      <c r="F2490" s="2" t="s">
        <v>208</v>
      </c>
    </row>
    <row r="2491" spans="1:6" ht="110.25" x14ac:dyDescent="0.25">
      <c r="A2491" s="34">
        <f>+'Key Dates'!$B$9-67</f>
        <v>45660</v>
      </c>
      <c r="B2491" s="34">
        <f>+'Key Dates'!$B$9-67</f>
        <v>45660</v>
      </c>
      <c r="C2491" s="45" t="s">
        <v>587</v>
      </c>
      <c r="D2491" s="35" t="s">
        <v>265</v>
      </c>
      <c r="E2491" s="36" t="s">
        <v>17</v>
      </c>
      <c r="F2491" s="36" t="s">
        <v>208</v>
      </c>
    </row>
    <row r="2492" spans="1:6" ht="110.25" x14ac:dyDescent="0.25">
      <c r="A2492" s="34">
        <f>+'Key Dates'!$B$9-67</f>
        <v>45660</v>
      </c>
      <c r="B2492" s="34">
        <f>+'Key Dates'!$B$9-67</f>
        <v>45660</v>
      </c>
      <c r="C2492" s="45" t="s">
        <v>587</v>
      </c>
      <c r="D2492" s="35" t="s">
        <v>265</v>
      </c>
      <c r="E2492" s="36" t="s">
        <v>18</v>
      </c>
      <c r="F2492" s="36" t="s">
        <v>208</v>
      </c>
    </row>
    <row r="2493" spans="1:6" ht="110.25" x14ac:dyDescent="0.25">
      <c r="A2493" s="34">
        <f>+'Key Dates'!$B$9-67</f>
        <v>45660</v>
      </c>
      <c r="B2493" s="34">
        <f>+'Key Dates'!$B$9-67</f>
        <v>45660</v>
      </c>
      <c r="C2493" s="45" t="s">
        <v>587</v>
      </c>
      <c r="D2493" s="35" t="s">
        <v>265</v>
      </c>
      <c r="E2493" s="36" t="s">
        <v>30</v>
      </c>
      <c r="F2493" s="36" t="s">
        <v>208</v>
      </c>
    </row>
    <row r="2494" spans="1:6" ht="76.5" x14ac:dyDescent="0.25">
      <c r="A2494" s="34">
        <v>45660</v>
      </c>
      <c r="B2494" s="34">
        <v>45660</v>
      </c>
      <c r="C2494" s="44" t="s">
        <v>289</v>
      </c>
      <c r="D2494" s="27" t="s">
        <v>188</v>
      </c>
      <c r="E2494" s="2" t="s">
        <v>17</v>
      </c>
      <c r="F2494" s="2" t="s">
        <v>34</v>
      </c>
    </row>
    <row r="2495" spans="1:6" ht="76.5" x14ac:dyDescent="0.25">
      <c r="A2495" s="34">
        <v>45660</v>
      </c>
      <c r="B2495" s="34">
        <v>45660</v>
      </c>
      <c r="C2495" s="44" t="s">
        <v>289</v>
      </c>
      <c r="D2495" s="27" t="s">
        <v>188</v>
      </c>
      <c r="E2495" s="2" t="s">
        <v>27</v>
      </c>
      <c r="F2495" s="2" t="s">
        <v>34</v>
      </c>
    </row>
    <row r="2496" spans="1:6" ht="76.5" x14ac:dyDescent="0.25">
      <c r="A2496" s="34">
        <v>45660</v>
      </c>
      <c r="B2496" s="34">
        <v>45660</v>
      </c>
      <c r="C2496" s="44" t="s">
        <v>289</v>
      </c>
      <c r="D2496" s="27" t="s">
        <v>188</v>
      </c>
      <c r="E2496" s="2" t="s">
        <v>55</v>
      </c>
      <c r="F2496" s="2" t="s">
        <v>34</v>
      </c>
    </row>
    <row r="2497" spans="1:6" ht="153" x14ac:dyDescent="0.25">
      <c r="A2497" s="34">
        <f>+'Key Dates'!$B$25</f>
        <v>45663</v>
      </c>
      <c r="B2497" s="34">
        <f>+'Key Dates'!$B$25</f>
        <v>45663</v>
      </c>
      <c r="C2497" s="44" t="s">
        <v>290</v>
      </c>
      <c r="D2497" s="27" t="s">
        <v>187</v>
      </c>
      <c r="E2497" s="2" t="s">
        <v>17</v>
      </c>
      <c r="F2497" s="2" t="s">
        <v>34</v>
      </c>
    </row>
    <row r="2498" spans="1:6" ht="153" x14ac:dyDescent="0.25">
      <c r="A2498" s="34">
        <f>+'Key Dates'!$B$25</f>
        <v>45663</v>
      </c>
      <c r="B2498" s="34">
        <f>+'Key Dates'!$B$25</f>
        <v>45663</v>
      </c>
      <c r="C2498" s="44" t="s">
        <v>290</v>
      </c>
      <c r="D2498" s="27" t="s">
        <v>187</v>
      </c>
      <c r="E2498" s="2" t="s">
        <v>27</v>
      </c>
      <c r="F2498" s="2" t="s">
        <v>34</v>
      </c>
    </row>
    <row r="2499" spans="1:6" ht="153" x14ac:dyDescent="0.25">
      <c r="A2499" s="34">
        <f>+'Key Dates'!$B$25</f>
        <v>45663</v>
      </c>
      <c r="B2499" s="34">
        <f>+'Key Dates'!$B$25</f>
        <v>45663</v>
      </c>
      <c r="C2499" s="44" t="s">
        <v>290</v>
      </c>
      <c r="D2499" s="27" t="s">
        <v>187</v>
      </c>
      <c r="E2499" s="2" t="s">
        <v>55</v>
      </c>
      <c r="F2499" s="2" t="s">
        <v>34</v>
      </c>
    </row>
    <row r="2500" spans="1:6" ht="153" x14ac:dyDescent="0.25">
      <c r="A2500" s="34">
        <f>+'Key Dates'!$B$25</f>
        <v>45663</v>
      </c>
      <c r="B2500" s="34">
        <f>+'Key Dates'!$B$25</f>
        <v>45663</v>
      </c>
      <c r="C2500" s="44" t="s">
        <v>290</v>
      </c>
      <c r="D2500" s="27" t="s">
        <v>187</v>
      </c>
      <c r="E2500" s="2" t="s">
        <v>38</v>
      </c>
      <c r="F2500" s="2" t="s">
        <v>34</v>
      </c>
    </row>
    <row r="2501" spans="1:6" ht="153" x14ac:dyDescent="0.25">
      <c r="A2501" s="34">
        <f>+'Key Dates'!$B$25</f>
        <v>45663</v>
      </c>
      <c r="B2501" s="34">
        <f>+'Key Dates'!$B$25</f>
        <v>45663</v>
      </c>
      <c r="C2501" s="44" t="s">
        <v>290</v>
      </c>
      <c r="D2501" s="27" t="s">
        <v>187</v>
      </c>
      <c r="E2501" s="2" t="s">
        <v>900</v>
      </c>
      <c r="F2501" s="2" t="s">
        <v>34</v>
      </c>
    </row>
    <row r="2502" spans="1:6" ht="153" x14ac:dyDescent="0.25">
      <c r="A2502" s="34">
        <f>+'Key Dates'!$B$25</f>
        <v>45663</v>
      </c>
      <c r="B2502" s="34">
        <f>+'Key Dates'!$B$25</f>
        <v>45663</v>
      </c>
      <c r="C2502" s="44" t="s">
        <v>290</v>
      </c>
      <c r="D2502" s="27" t="s">
        <v>187</v>
      </c>
      <c r="E2502" s="2" t="s">
        <v>19</v>
      </c>
      <c r="F2502" s="2" t="s">
        <v>34</v>
      </c>
    </row>
    <row r="2503" spans="1:6" ht="153" x14ac:dyDescent="0.25">
      <c r="A2503" s="34">
        <f>+'Key Dates'!$B$25</f>
        <v>45663</v>
      </c>
      <c r="B2503" s="34">
        <f>+'Key Dates'!$B$25</f>
        <v>45663</v>
      </c>
      <c r="C2503" s="44" t="s">
        <v>290</v>
      </c>
      <c r="D2503" s="27" t="s">
        <v>187</v>
      </c>
      <c r="E2503" s="2" t="s">
        <v>20</v>
      </c>
      <c r="F2503" s="2" t="s">
        <v>34</v>
      </c>
    </row>
    <row r="2504" spans="1:6" ht="153" x14ac:dyDescent="0.25">
      <c r="A2504" s="34">
        <f>+'Key Dates'!$B$25</f>
        <v>45663</v>
      </c>
      <c r="B2504" s="34">
        <f>+'Key Dates'!$B$25</f>
        <v>45663</v>
      </c>
      <c r="C2504" s="44" t="s">
        <v>290</v>
      </c>
      <c r="D2504" s="27" t="s">
        <v>187</v>
      </c>
      <c r="E2504" s="2" t="s">
        <v>21</v>
      </c>
      <c r="F2504" s="2" t="s">
        <v>34</v>
      </c>
    </row>
    <row r="2505" spans="1:6" ht="153" x14ac:dyDescent="0.25">
      <c r="A2505" s="34">
        <f>+'Key Dates'!$B$25</f>
        <v>45663</v>
      </c>
      <c r="B2505" s="34">
        <f>+'Key Dates'!$B$25</f>
        <v>45663</v>
      </c>
      <c r="C2505" s="44" t="s">
        <v>290</v>
      </c>
      <c r="D2505" s="27" t="s">
        <v>187</v>
      </c>
      <c r="E2505" s="2" t="s">
        <v>22</v>
      </c>
      <c r="F2505" s="2" t="s">
        <v>34</v>
      </c>
    </row>
    <row r="2506" spans="1:6" ht="153" x14ac:dyDescent="0.25">
      <c r="A2506" s="34">
        <f>+'Key Dates'!$B$25</f>
        <v>45663</v>
      </c>
      <c r="B2506" s="34">
        <f>+'Key Dates'!$B$25</f>
        <v>45663</v>
      </c>
      <c r="C2506" s="44" t="s">
        <v>290</v>
      </c>
      <c r="D2506" s="27" t="s">
        <v>187</v>
      </c>
      <c r="E2506" s="2" t="s">
        <v>23</v>
      </c>
      <c r="F2506" s="2" t="s">
        <v>34</v>
      </c>
    </row>
    <row r="2507" spans="1:6" ht="153" x14ac:dyDescent="0.25">
      <c r="A2507" s="34">
        <f>+'Key Dates'!$B$25</f>
        <v>45663</v>
      </c>
      <c r="B2507" s="34">
        <f>+'Key Dates'!$B$25</f>
        <v>45663</v>
      </c>
      <c r="C2507" s="44" t="s">
        <v>290</v>
      </c>
      <c r="D2507" s="27" t="s">
        <v>187</v>
      </c>
      <c r="E2507" s="2" t="s">
        <v>52</v>
      </c>
      <c r="F2507" s="2" t="s">
        <v>34</v>
      </c>
    </row>
    <row r="2508" spans="1:6" ht="102" x14ac:dyDescent="0.25">
      <c r="A2508" s="34">
        <f>+'Key Dates'!$B$25</f>
        <v>45663</v>
      </c>
      <c r="B2508" s="34">
        <f>+'Key Dates'!$B$25+60</f>
        <v>45723</v>
      </c>
      <c r="C2508" s="44" t="s">
        <v>508</v>
      </c>
      <c r="D2508" s="27" t="s">
        <v>583</v>
      </c>
      <c r="E2508" s="2" t="s">
        <v>17</v>
      </c>
      <c r="F2508" s="2" t="s">
        <v>26</v>
      </c>
    </row>
    <row r="2509" spans="1:6" ht="102" x14ac:dyDescent="0.25">
      <c r="A2509" s="34">
        <f>+'Key Dates'!$B$25</f>
        <v>45663</v>
      </c>
      <c r="B2509" s="34">
        <f>+'Key Dates'!$B$25+60</f>
        <v>45723</v>
      </c>
      <c r="C2509" s="44" t="s">
        <v>508</v>
      </c>
      <c r="D2509" s="27" t="s">
        <v>583</v>
      </c>
      <c r="E2509" s="2" t="s">
        <v>27</v>
      </c>
      <c r="F2509" s="2" t="s">
        <v>26</v>
      </c>
    </row>
    <row r="2510" spans="1:6" ht="102" x14ac:dyDescent="0.25">
      <c r="A2510" s="34">
        <f>+'Key Dates'!$B$25</f>
        <v>45663</v>
      </c>
      <c r="B2510" s="34">
        <f>+'Key Dates'!$B$25+60</f>
        <v>45723</v>
      </c>
      <c r="C2510" s="44" t="s">
        <v>508</v>
      </c>
      <c r="D2510" s="27" t="s">
        <v>583</v>
      </c>
      <c r="E2510" s="2" t="s">
        <v>55</v>
      </c>
      <c r="F2510" s="2" t="s">
        <v>26</v>
      </c>
    </row>
    <row r="2511" spans="1:6" ht="102" x14ac:dyDescent="0.25">
      <c r="A2511" s="34">
        <f>+'Key Dates'!$B$25</f>
        <v>45663</v>
      </c>
      <c r="B2511" s="34">
        <f>+'Key Dates'!$B$25+60</f>
        <v>45723</v>
      </c>
      <c r="C2511" s="44" t="s">
        <v>508</v>
      </c>
      <c r="D2511" s="27" t="s">
        <v>583</v>
      </c>
      <c r="E2511" s="2" t="s">
        <v>18</v>
      </c>
      <c r="F2511" s="2" t="s">
        <v>26</v>
      </c>
    </row>
    <row r="2512" spans="1:6" ht="102" x14ac:dyDescent="0.25">
      <c r="A2512" s="34">
        <f>+'Key Dates'!$B$25</f>
        <v>45663</v>
      </c>
      <c r="B2512" s="34">
        <f>+'Key Dates'!$B$25+60</f>
        <v>45723</v>
      </c>
      <c r="C2512" s="44" t="s">
        <v>508</v>
      </c>
      <c r="D2512" s="27" t="s">
        <v>583</v>
      </c>
      <c r="E2512" s="2" t="s">
        <v>19</v>
      </c>
      <c r="F2512" s="2" t="s">
        <v>26</v>
      </c>
    </row>
    <row r="2513" spans="1:6" ht="102" x14ac:dyDescent="0.25">
      <c r="A2513" s="34">
        <f>+'Key Dates'!$B$25</f>
        <v>45663</v>
      </c>
      <c r="B2513" s="34">
        <f>+'Key Dates'!$B$25+60</f>
        <v>45723</v>
      </c>
      <c r="C2513" s="44" t="s">
        <v>508</v>
      </c>
      <c r="D2513" s="27" t="s">
        <v>583</v>
      </c>
      <c r="E2513" s="2" t="s">
        <v>20</v>
      </c>
      <c r="F2513" s="2" t="s">
        <v>26</v>
      </c>
    </row>
    <row r="2514" spans="1:6" ht="94.5" x14ac:dyDescent="0.25">
      <c r="A2514" s="34">
        <v>45663</v>
      </c>
      <c r="B2514" s="34">
        <v>45663</v>
      </c>
      <c r="C2514" s="44" t="s">
        <v>509</v>
      </c>
      <c r="D2514" s="27" t="s">
        <v>189</v>
      </c>
      <c r="E2514" s="2" t="s">
        <v>17</v>
      </c>
      <c r="F2514" s="2" t="s">
        <v>161</v>
      </c>
    </row>
    <row r="2515" spans="1:6" ht="94.5" x14ac:dyDescent="0.25">
      <c r="A2515" s="34">
        <v>45663</v>
      </c>
      <c r="B2515" s="34">
        <v>45663</v>
      </c>
      <c r="C2515" s="44" t="s">
        <v>509</v>
      </c>
      <c r="D2515" s="27" t="s">
        <v>189</v>
      </c>
      <c r="E2515" s="2" t="s">
        <v>66</v>
      </c>
      <c r="F2515" s="2" t="s">
        <v>161</v>
      </c>
    </row>
    <row r="2516" spans="1:6" ht="94.5" x14ac:dyDescent="0.25">
      <c r="A2516" s="34">
        <v>45663</v>
      </c>
      <c r="B2516" s="34">
        <v>45663</v>
      </c>
      <c r="C2516" s="44" t="s">
        <v>509</v>
      </c>
      <c r="D2516" s="27" t="s">
        <v>189</v>
      </c>
      <c r="E2516" s="2" t="s">
        <v>55</v>
      </c>
      <c r="F2516" s="2" t="s">
        <v>161</v>
      </c>
    </row>
    <row r="2517" spans="1:6" ht="157.5" x14ac:dyDescent="0.25">
      <c r="A2517" s="34">
        <f>+'Key Dates'!$B$36-35</f>
        <v>45664</v>
      </c>
      <c r="B2517" s="34">
        <f>+'Key Dates'!$B$36-1</f>
        <v>45698</v>
      </c>
      <c r="C2517" s="44" t="s">
        <v>544</v>
      </c>
      <c r="D2517" s="27" t="s">
        <v>74</v>
      </c>
      <c r="E2517" s="2" t="s">
        <v>199</v>
      </c>
      <c r="F2517" s="2" t="s">
        <v>208</v>
      </c>
    </row>
    <row r="2518" spans="1:6" ht="126" x14ac:dyDescent="0.25">
      <c r="A2518" s="34">
        <v>45666</v>
      </c>
      <c r="B2518" s="34">
        <v>45666</v>
      </c>
      <c r="C2518" s="47" t="s">
        <v>874</v>
      </c>
      <c r="D2518" s="27" t="s">
        <v>54</v>
      </c>
      <c r="E2518" s="2" t="s">
        <v>17</v>
      </c>
      <c r="F2518" s="2" t="s">
        <v>210</v>
      </c>
    </row>
    <row r="2519" spans="1:6" ht="126" x14ac:dyDescent="0.25">
      <c r="A2519" s="34">
        <v>45666</v>
      </c>
      <c r="B2519" s="34">
        <v>45666</v>
      </c>
      <c r="C2519" s="47" t="s">
        <v>874</v>
      </c>
      <c r="D2519" s="27" t="s">
        <v>54</v>
      </c>
      <c r="E2519" s="2" t="s">
        <v>18</v>
      </c>
      <c r="F2519" s="2" t="s">
        <v>210</v>
      </c>
    </row>
    <row r="2520" spans="1:6" ht="63" x14ac:dyDescent="0.25">
      <c r="A2520" s="34">
        <f>+'Key Dates'!$B$9-60</f>
        <v>45667</v>
      </c>
      <c r="B2520" s="34">
        <f>+'Key Dates'!$B$9-60</f>
        <v>45667</v>
      </c>
      <c r="C2520" s="44" t="s">
        <v>510</v>
      </c>
      <c r="D2520" s="27" t="s">
        <v>48</v>
      </c>
      <c r="E2520" s="2" t="s">
        <v>17</v>
      </c>
      <c r="F2520" s="2" t="s">
        <v>49</v>
      </c>
    </row>
    <row r="2521" spans="1:6" ht="63" x14ac:dyDescent="0.25">
      <c r="A2521" s="34">
        <f>+'Key Dates'!$B$9-60</f>
        <v>45667</v>
      </c>
      <c r="B2521" s="34">
        <f>+'Key Dates'!$B$9-60</f>
        <v>45667</v>
      </c>
      <c r="C2521" s="44" t="s">
        <v>510</v>
      </c>
      <c r="D2521" s="27" t="s">
        <v>48</v>
      </c>
      <c r="E2521" s="2" t="s">
        <v>18</v>
      </c>
      <c r="F2521" s="2" t="s">
        <v>49</v>
      </c>
    </row>
    <row r="2522" spans="1:6" ht="63" x14ac:dyDescent="0.25">
      <c r="A2522" s="34">
        <f>+'Key Dates'!$B$9-60</f>
        <v>45667</v>
      </c>
      <c r="B2522" s="34">
        <f>+'Key Dates'!$B$9-60</f>
        <v>45667</v>
      </c>
      <c r="C2522" s="44" t="s">
        <v>510</v>
      </c>
      <c r="D2522" s="27" t="s">
        <v>48</v>
      </c>
      <c r="E2522" s="2" t="s">
        <v>30</v>
      </c>
      <c r="F2522" s="2" t="s">
        <v>49</v>
      </c>
    </row>
    <row r="2523" spans="1:6" ht="110.25" x14ac:dyDescent="0.25">
      <c r="A2523" s="34">
        <f>+'Key Dates'!$B$9-60</f>
        <v>45667</v>
      </c>
      <c r="B2523" s="34">
        <f>+'Key Dates'!$B$9-60</f>
        <v>45667</v>
      </c>
      <c r="C2523" s="45" t="s">
        <v>665</v>
      </c>
      <c r="D2523" s="35" t="s">
        <v>276</v>
      </c>
      <c r="E2523" s="36" t="s">
        <v>30</v>
      </c>
      <c r="F2523" s="36" t="s">
        <v>210</v>
      </c>
    </row>
    <row r="2524" spans="1:6" ht="110.25" x14ac:dyDescent="0.25">
      <c r="A2524" s="34">
        <f>+'Key Dates'!$B$9-60</f>
        <v>45667</v>
      </c>
      <c r="B2524" s="34">
        <f>+'Key Dates'!$B$9-60</f>
        <v>45667</v>
      </c>
      <c r="C2524" s="45" t="s">
        <v>665</v>
      </c>
      <c r="D2524" s="35" t="s">
        <v>276</v>
      </c>
      <c r="E2524" s="36" t="s">
        <v>30</v>
      </c>
      <c r="F2524" s="36" t="s">
        <v>210</v>
      </c>
    </row>
    <row r="2525" spans="1:6" ht="110.25" x14ac:dyDescent="0.25">
      <c r="A2525" s="34">
        <f>+'Key Dates'!$B$9-60</f>
        <v>45667</v>
      </c>
      <c r="B2525" s="34">
        <f>+'Key Dates'!$B$9-60</f>
        <v>45667</v>
      </c>
      <c r="C2525" s="45" t="s">
        <v>665</v>
      </c>
      <c r="D2525" s="35" t="s">
        <v>276</v>
      </c>
      <c r="E2525" s="36" t="s">
        <v>30</v>
      </c>
      <c r="F2525" s="36" t="s">
        <v>210</v>
      </c>
    </row>
    <row r="2526" spans="1:6" ht="63" x14ac:dyDescent="0.25">
      <c r="A2526" s="34">
        <f>+'Key Dates'!$B$9-60</f>
        <v>45667</v>
      </c>
      <c r="B2526" s="34">
        <f>+'Key Dates'!$B$9-60</f>
        <v>45667</v>
      </c>
      <c r="C2526" s="44" t="s">
        <v>875</v>
      </c>
      <c r="D2526" s="27" t="s">
        <v>50</v>
      </c>
      <c r="E2526" s="2" t="s">
        <v>17</v>
      </c>
      <c r="F2526" s="2" t="s">
        <v>51</v>
      </c>
    </row>
    <row r="2527" spans="1:6" ht="63" x14ac:dyDescent="0.25">
      <c r="A2527" s="34">
        <f>+'Key Dates'!$B$9-60</f>
        <v>45667</v>
      </c>
      <c r="B2527" s="34">
        <f>+'Key Dates'!$B$9-60</f>
        <v>45667</v>
      </c>
      <c r="C2527" s="44" t="s">
        <v>875</v>
      </c>
      <c r="D2527" s="27" t="s">
        <v>50</v>
      </c>
      <c r="E2527" s="2" t="s">
        <v>18</v>
      </c>
      <c r="F2527" s="2" t="s">
        <v>51</v>
      </c>
    </row>
    <row r="2528" spans="1:6" ht="63" x14ac:dyDescent="0.25">
      <c r="A2528" s="34">
        <f>+'Key Dates'!$B$9-60</f>
        <v>45667</v>
      </c>
      <c r="B2528" s="34">
        <f>+'Key Dates'!$B$9-60</f>
        <v>45667</v>
      </c>
      <c r="C2528" s="44" t="s">
        <v>875</v>
      </c>
      <c r="D2528" s="27" t="s">
        <v>50</v>
      </c>
      <c r="E2528" s="2" t="s">
        <v>30</v>
      </c>
      <c r="F2528" s="2" t="s">
        <v>51</v>
      </c>
    </row>
    <row r="2529" spans="1:6" ht="47.25" x14ac:dyDescent="0.25">
      <c r="A2529" s="34">
        <f>+'Key Dates'!$B$9-56</f>
        <v>45671</v>
      </c>
      <c r="B2529" s="34">
        <f>+'Key Dates'!$B$9-56</f>
        <v>45671</v>
      </c>
      <c r="C2529" s="44" t="s">
        <v>876</v>
      </c>
      <c r="D2529" s="27" t="s">
        <v>41</v>
      </c>
      <c r="E2529" s="2" t="s">
        <v>17</v>
      </c>
      <c r="F2529" s="2" t="s">
        <v>26</v>
      </c>
    </row>
    <row r="2530" spans="1:6" ht="47.25" x14ac:dyDescent="0.25">
      <c r="A2530" s="34">
        <f>+'Key Dates'!$B$9-56</f>
        <v>45671</v>
      </c>
      <c r="B2530" s="34">
        <f>+'Key Dates'!$B$9-56</f>
        <v>45671</v>
      </c>
      <c r="C2530" s="44" t="s">
        <v>876</v>
      </c>
      <c r="D2530" s="27" t="s">
        <v>41</v>
      </c>
      <c r="E2530" s="2" t="s">
        <v>18</v>
      </c>
      <c r="F2530" s="2" t="s">
        <v>26</v>
      </c>
    </row>
    <row r="2531" spans="1:6" ht="47.25" x14ac:dyDescent="0.25">
      <c r="A2531" s="34">
        <f>+'Key Dates'!$B$9-56</f>
        <v>45671</v>
      </c>
      <c r="B2531" s="34">
        <f>+'Key Dates'!$B$9-56</f>
        <v>45671</v>
      </c>
      <c r="C2531" s="44" t="s">
        <v>876</v>
      </c>
      <c r="D2531" s="27" t="s">
        <v>41</v>
      </c>
      <c r="E2531" s="2" t="s">
        <v>30</v>
      </c>
      <c r="F2531" s="2" t="s">
        <v>26</v>
      </c>
    </row>
    <row r="2532" spans="1:6" ht="94.5" x14ac:dyDescent="0.25">
      <c r="A2532" s="34">
        <v>45672</v>
      </c>
      <c r="B2532" s="34">
        <v>45672</v>
      </c>
      <c r="C2532" s="44" t="s">
        <v>511</v>
      </c>
      <c r="D2532" s="27" t="s">
        <v>191</v>
      </c>
      <c r="E2532" s="2" t="s">
        <v>17</v>
      </c>
      <c r="F2532" s="2" t="s">
        <v>208</v>
      </c>
    </row>
    <row r="2533" spans="1:6" ht="94.5" x14ac:dyDescent="0.25">
      <c r="A2533" s="34">
        <v>45672</v>
      </c>
      <c r="B2533" s="34">
        <v>45672</v>
      </c>
      <c r="C2533" s="44" t="s">
        <v>511</v>
      </c>
      <c r="D2533" s="27" t="s">
        <v>191</v>
      </c>
      <c r="E2533" s="2" t="s">
        <v>18</v>
      </c>
      <c r="F2533" s="2" t="s">
        <v>208</v>
      </c>
    </row>
    <row r="2534" spans="1:6" ht="47.25" x14ac:dyDescent="0.25">
      <c r="A2534" s="34">
        <f>+'Key Dates'!$B$9-54</f>
        <v>45673</v>
      </c>
      <c r="B2534" s="34">
        <f>+'Key Dates'!$B$9-54</f>
        <v>45673</v>
      </c>
      <c r="C2534" s="44" t="s">
        <v>278</v>
      </c>
      <c r="D2534" s="27" t="s">
        <v>53</v>
      </c>
      <c r="E2534" s="2" t="s">
        <v>17</v>
      </c>
      <c r="F2534" s="2" t="s">
        <v>26</v>
      </c>
    </row>
    <row r="2535" spans="1:6" ht="47.25" x14ac:dyDescent="0.25">
      <c r="A2535" s="34">
        <f>+'Key Dates'!$B$9-54</f>
        <v>45673</v>
      </c>
      <c r="B2535" s="34">
        <f>+'Key Dates'!$B$9-54</f>
        <v>45673</v>
      </c>
      <c r="C2535" s="44" t="s">
        <v>278</v>
      </c>
      <c r="D2535" s="27" t="s">
        <v>53</v>
      </c>
      <c r="E2535" s="2" t="s">
        <v>18</v>
      </c>
      <c r="F2535" s="2" t="s">
        <v>26</v>
      </c>
    </row>
    <row r="2536" spans="1:6" ht="47.25" x14ac:dyDescent="0.25">
      <c r="A2536" s="34">
        <f>+'Key Dates'!$B$9-54</f>
        <v>45673</v>
      </c>
      <c r="B2536" s="34">
        <f>+'Key Dates'!$B$9-54</f>
        <v>45673</v>
      </c>
      <c r="C2536" s="44" t="s">
        <v>278</v>
      </c>
      <c r="D2536" s="27" t="s">
        <v>53</v>
      </c>
      <c r="E2536" s="2" t="s">
        <v>30</v>
      </c>
      <c r="F2536" s="2" t="s">
        <v>26</v>
      </c>
    </row>
    <row r="2537" spans="1:6" ht="89.25" x14ac:dyDescent="0.25">
      <c r="A2537" s="34">
        <f>+'Key Dates'!$B$36-25</f>
        <v>45674</v>
      </c>
      <c r="B2537" s="34">
        <f>+'Key Dates'!$B$36-25</f>
        <v>45674</v>
      </c>
      <c r="C2537" s="44" t="s">
        <v>311</v>
      </c>
      <c r="D2537" s="27" t="s">
        <v>67</v>
      </c>
      <c r="E2537" s="2" t="s">
        <v>199</v>
      </c>
      <c r="F2537" s="2" t="s">
        <v>68</v>
      </c>
    </row>
    <row r="2538" spans="1:6" ht="89.25" x14ac:dyDescent="0.25">
      <c r="A2538" s="34">
        <f>+'Key Dates'!$B$36-25</f>
        <v>45674</v>
      </c>
      <c r="B2538" s="34">
        <f>+'Key Dates'!$B$36-25</f>
        <v>45674</v>
      </c>
      <c r="C2538" s="44" t="s">
        <v>312</v>
      </c>
      <c r="D2538" s="27" t="s">
        <v>69</v>
      </c>
      <c r="E2538" s="2" t="s">
        <v>199</v>
      </c>
      <c r="F2538" s="2" t="s">
        <v>31</v>
      </c>
    </row>
    <row r="2539" spans="1:6" ht="47.25" x14ac:dyDescent="0.25">
      <c r="A2539" s="34">
        <f>+'Key Dates'!$B$26</f>
        <v>45677</v>
      </c>
      <c r="B2539" s="34">
        <f>+'Key Dates'!$B$26</f>
        <v>45677</v>
      </c>
      <c r="C2539" s="47" t="s">
        <v>666</v>
      </c>
      <c r="D2539" s="27" t="s">
        <v>28</v>
      </c>
      <c r="E2539" s="2" t="s">
        <v>29</v>
      </c>
      <c r="F2539" s="2" t="s">
        <v>29</v>
      </c>
    </row>
    <row r="2540" spans="1:6" ht="63.75" x14ac:dyDescent="0.25">
      <c r="A2540" s="34">
        <v>45677</v>
      </c>
      <c r="B2540" s="34">
        <v>45677</v>
      </c>
      <c r="C2540" s="44" t="s">
        <v>512</v>
      </c>
      <c r="D2540" s="27" t="s">
        <v>192</v>
      </c>
      <c r="E2540" s="2" t="s">
        <v>17</v>
      </c>
      <c r="F2540" s="2" t="s">
        <v>161</v>
      </c>
    </row>
    <row r="2541" spans="1:6" ht="63.75" x14ac:dyDescent="0.25">
      <c r="A2541" s="34">
        <v>45677</v>
      </c>
      <c r="B2541" s="34">
        <v>45677</v>
      </c>
      <c r="C2541" s="44" t="s">
        <v>512</v>
      </c>
      <c r="D2541" s="27" t="s">
        <v>192</v>
      </c>
      <c r="E2541" s="2" t="s">
        <v>27</v>
      </c>
      <c r="F2541" s="2" t="s">
        <v>161</v>
      </c>
    </row>
    <row r="2542" spans="1:6" ht="63.75" x14ac:dyDescent="0.25">
      <c r="A2542" s="34">
        <v>45677</v>
      </c>
      <c r="B2542" s="34">
        <v>45677</v>
      </c>
      <c r="C2542" s="44" t="s">
        <v>512</v>
      </c>
      <c r="D2542" s="27" t="s">
        <v>192</v>
      </c>
      <c r="E2542" s="2" t="s">
        <v>66</v>
      </c>
      <c r="F2542" s="2" t="s">
        <v>161</v>
      </c>
    </row>
    <row r="2543" spans="1:6" ht="63.75" x14ac:dyDescent="0.25">
      <c r="A2543" s="34">
        <v>45677</v>
      </c>
      <c r="B2543" s="34">
        <v>45677</v>
      </c>
      <c r="C2543" s="44" t="s">
        <v>512</v>
      </c>
      <c r="D2543" s="27" t="s">
        <v>192</v>
      </c>
      <c r="E2543" s="2" t="s">
        <v>55</v>
      </c>
      <c r="F2543" s="2" t="s">
        <v>161</v>
      </c>
    </row>
    <row r="2544" spans="1:6" ht="126" x14ac:dyDescent="0.25">
      <c r="A2544" s="34">
        <f>+'Key Dates'!$B$9-50</f>
        <v>45677</v>
      </c>
      <c r="B2544" s="34">
        <f>+'Key Dates'!$B$9-50</f>
        <v>45677</v>
      </c>
      <c r="C2544" s="45" t="s">
        <v>589</v>
      </c>
      <c r="D2544" s="35" t="s">
        <v>340</v>
      </c>
      <c r="E2544" s="36" t="s">
        <v>17</v>
      </c>
      <c r="F2544" s="36" t="s">
        <v>208</v>
      </c>
    </row>
    <row r="2545" spans="1:6" ht="126" x14ac:dyDescent="0.25">
      <c r="A2545" s="34">
        <f>+'Key Dates'!$B$9-50</f>
        <v>45677</v>
      </c>
      <c r="B2545" s="34">
        <f>+'Key Dates'!$B$9-50</f>
        <v>45677</v>
      </c>
      <c r="C2545" s="45" t="s">
        <v>589</v>
      </c>
      <c r="D2545" s="35" t="s">
        <v>340</v>
      </c>
      <c r="E2545" s="36" t="s">
        <v>18</v>
      </c>
      <c r="F2545" s="36" t="s">
        <v>208</v>
      </c>
    </row>
    <row r="2546" spans="1:6" ht="126" x14ac:dyDescent="0.25">
      <c r="A2546" s="34">
        <f>+'Key Dates'!$B$9-50</f>
        <v>45677</v>
      </c>
      <c r="B2546" s="34">
        <f>+'Key Dates'!$B$9-50</f>
        <v>45677</v>
      </c>
      <c r="C2546" s="45" t="s">
        <v>589</v>
      </c>
      <c r="D2546" s="35" t="s">
        <v>340</v>
      </c>
      <c r="E2546" s="36" t="s">
        <v>30</v>
      </c>
      <c r="F2546" s="36" t="s">
        <v>208</v>
      </c>
    </row>
    <row r="2547" spans="1:6" ht="89.25" x14ac:dyDescent="0.25">
      <c r="A2547" s="34">
        <f>+'Key Dates'!$B$36-21</f>
        <v>45678</v>
      </c>
      <c r="B2547" s="34">
        <f>+'Key Dates'!$B$36-21</f>
        <v>45678</v>
      </c>
      <c r="C2547" s="44" t="s">
        <v>532</v>
      </c>
      <c r="D2547" s="27" t="s">
        <v>72</v>
      </c>
      <c r="E2547" s="2" t="s">
        <v>199</v>
      </c>
      <c r="F2547" s="2" t="s">
        <v>210</v>
      </c>
    </row>
    <row r="2548" spans="1:6" ht="63" x14ac:dyDescent="0.25">
      <c r="A2548" s="34">
        <f>+'Key Dates'!$B$9-49</f>
        <v>45678</v>
      </c>
      <c r="B2548" s="34">
        <f>+'Key Dates'!$B$9-3</f>
        <v>45724</v>
      </c>
      <c r="C2548" s="45" t="s">
        <v>877</v>
      </c>
      <c r="D2548" s="35" t="s">
        <v>79</v>
      </c>
      <c r="E2548" s="36" t="s">
        <v>17</v>
      </c>
      <c r="F2548" s="36" t="s">
        <v>51</v>
      </c>
    </row>
    <row r="2549" spans="1:6" ht="63" x14ac:dyDescent="0.25">
      <c r="A2549" s="34">
        <f>+'Key Dates'!$B$9-49</f>
        <v>45678</v>
      </c>
      <c r="B2549" s="34">
        <f>+'Key Dates'!$B$9-3</f>
        <v>45724</v>
      </c>
      <c r="C2549" s="45" t="s">
        <v>877</v>
      </c>
      <c r="D2549" s="35" t="s">
        <v>79</v>
      </c>
      <c r="E2549" s="36" t="s">
        <v>18</v>
      </c>
      <c r="F2549" s="36" t="s">
        <v>51</v>
      </c>
    </row>
    <row r="2550" spans="1:6" ht="63" x14ac:dyDescent="0.25">
      <c r="A2550" s="34">
        <f>+'Key Dates'!$B$9-49</f>
        <v>45678</v>
      </c>
      <c r="B2550" s="34">
        <f>+'Key Dates'!$B$9-3</f>
        <v>45724</v>
      </c>
      <c r="C2550" s="45" t="s">
        <v>877</v>
      </c>
      <c r="D2550" s="35" t="s">
        <v>79</v>
      </c>
      <c r="E2550" s="36" t="s">
        <v>30</v>
      </c>
      <c r="F2550" s="36" t="s">
        <v>51</v>
      </c>
    </row>
    <row r="2551" spans="1:6" ht="89.25" x14ac:dyDescent="0.25">
      <c r="A2551" s="34">
        <f>+'Key Dates'!$B$36-20</f>
        <v>45679</v>
      </c>
      <c r="B2551" s="34">
        <f>+'Key Dates'!$B$36-20</f>
        <v>45679</v>
      </c>
      <c r="C2551" s="44" t="s">
        <v>329</v>
      </c>
      <c r="D2551" s="27" t="s">
        <v>73</v>
      </c>
      <c r="E2551" s="2" t="s">
        <v>199</v>
      </c>
      <c r="F2551" s="2" t="s">
        <v>210</v>
      </c>
    </row>
    <row r="2552" spans="1:6" ht="94.5" x14ac:dyDescent="0.25">
      <c r="A2552" s="34">
        <f>+'Key Dates'!$B$9-47</f>
        <v>45680</v>
      </c>
      <c r="B2552" s="34">
        <f>+'Key Dates'!$B$9-47</f>
        <v>45680</v>
      </c>
      <c r="C2552" s="45" t="s">
        <v>674</v>
      </c>
      <c r="D2552" s="35" t="s">
        <v>341</v>
      </c>
      <c r="E2552" s="36" t="s">
        <v>17</v>
      </c>
      <c r="F2552" s="36" t="s">
        <v>585</v>
      </c>
    </row>
    <row r="2553" spans="1:6" ht="94.5" x14ac:dyDescent="0.25">
      <c r="A2553" s="34">
        <f>+'Key Dates'!$B$9-47</f>
        <v>45680</v>
      </c>
      <c r="B2553" s="34">
        <f>+'Key Dates'!$B$9-47</f>
        <v>45680</v>
      </c>
      <c r="C2553" s="45" t="s">
        <v>674</v>
      </c>
      <c r="D2553" s="35" t="s">
        <v>341</v>
      </c>
      <c r="E2553" s="36" t="s">
        <v>18</v>
      </c>
      <c r="F2553" s="36" t="s">
        <v>585</v>
      </c>
    </row>
    <row r="2554" spans="1:6" ht="94.5" x14ac:dyDescent="0.25">
      <c r="A2554" s="34">
        <f>+'Key Dates'!$B$9-47</f>
        <v>45680</v>
      </c>
      <c r="B2554" s="34">
        <f>+'Key Dates'!$B$9-47</f>
        <v>45680</v>
      </c>
      <c r="C2554" s="45" t="s">
        <v>674</v>
      </c>
      <c r="D2554" s="35" t="s">
        <v>341</v>
      </c>
      <c r="E2554" s="36" t="s">
        <v>30</v>
      </c>
      <c r="F2554" s="36" t="s">
        <v>585</v>
      </c>
    </row>
    <row r="2555" spans="1:6" ht="110.25" x14ac:dyDescent="0.25">
      <c r="A2555" s="34">
        <f>+'Key Dates'!$B$9-46</f>
        <v>45681</v>
      </c>
      <c r="B2555" s="34">
        <f>+'Key Dates'!$B$9-46</f>
        <v>45681</v>
      </c>
      <c r="C2555" s="45" t="s">
        <v>675</v>
      </c>
      <c r="D2555" s="35" t="s">
        <v>342</v>
      </c>
      <c r="E2555" s="36" t="s">
        <v>17</v>
      </c>
      <c r="F2555" s="36" t="s">
        <v>208</v>
      </c>
    </row>
    <row r="2556" spans="1:6" ht="110.25" x14ac:dyDescent="0.25">
      <c r="A2556" s="34">
        <f>+'Key Dates'!$B$9-46</f>
        <v>45681</v>
      </c>
      <c r="B2556" s="34">
        <f>+'Key Dates'!$B$9-46</f>
        <v>45681</v>
      </c>
      <c r="C2556" s="45" t="s">
        <v>675</v>
      </c>
      <c r="D2556" s="35" t="s">
        <v>342</v>
      </c>
      <c r="E2556" s="36" t="s">
        <v>17</v>
      </c>
      <c r="F2556" s="36" t="s">
        <v>208</v>
      </c>
    </row>
    <row r="2557" spans="1:6" ht="110.25" x14ac:dyDescent="0.25">
      <c r="A2557" s="34">
        <f>+'Key Dates'!$B$9-46</f>
        <v>45681</v>
      </c>
      <c r="B2557" s="34">
        <f>+'Key Dates'!$B$9-46</f>
        <v>45681</v>
      </c>
      <c r="C2557" s="45" t="s">
        <v>675</v>
      </c>
      <c r="D2557" s="35" t="s">
        <v>342</v>
      </c>
      <c r="E2557" s="36" t="s">
        <v>17</v>
      </c>
      <c r="F2557" s="36" t="s">
        <v>208</v>
      </c>
    </row>
    <row r="2558" spans="1:6" ht="157.5" x14ac:dyDescent="0.25">
      <c r="A2558" s="34">
        <f>+'Key Dates'!$B$9-46</f>
        <v>45681</v>
      </c>
      <c r="B2558" s="34">
        <f>+'Key Dates'!$B$9-46</f>
        <v>45681</v>
      </c>
      <c r="C2558" s="45" t="s">
        <v>878</v>
      </c>
      <c r="D2558" s="35" t="s">
        <v>57</v>
      </c>
      <c r="E2558" s="2" t="s">
        <v>17</v>
      </c>
      <c r="F2558" s="2" t="s">
        <v>208</v>
      </c>
    </row>
    <row r="2559" spans="1:6" ht="157.5" x14ac:dyDescent="0.25">
      <c r="A2559" s="34">
        <f>+'Key Dates'!$B$9-46</f>
        <v>45681</v>
      </c>
      <c r="B2559" s="34">
        <f>+'Key Dates'!$B$9-46</f>
        <v>45681</v>
      </c>
      <c r="C2559" s="45" t="s">
        <v>878</v>
      </c>
      <c r="D2559" s="35" t="s">
        <v>57</v>
      </c>
      <c r="E2559" s="2" t="s">
        <v>18</v>
      </c>
      <c r="F2559" s="2" t="s">
        <v>208</v>
      </c>
    </row>
    <row r="2560" spans="1:6" ht="157.5" x14ac:dyDescent="0.25">
      <c r="A2560" s="34">
        <f>+'Key Dates'!$B$9-46</f>
        <v>45681</v>
      </c>
      <c r="B2560" s="34">
        <f>+'Key Dates'!$B$9-46</f>
        <v>45681</v>
      </c>
      <c r="C2560" s="45" t="s">
        <v>878</v>
      </c>
      <c r="D2560" s="35" t="s">
        <v>57</v>
      </c>
      <c r="E2560" s="2" t="s">
        <v>30</v>
      </c>
      <c r="F2560" s="2" t="s">
        <v>208</v>
      </c>
    </row>
    <row r="2561" spans="1:6" ht="173.25" x14ac:dyDescent="0.25">
      <c r="A2561" s="34">
        <f>+'Key Dates'!$B$9-46</f>
        <v>45681</v>
      </c>
      <c r="B2561" s="34">
        <f>+'Key Dates'!$B$9-46</f>
        <v>45681</v>
      </c>
      <c r="C2561" s="44" t="s">
        <v>343</v>
      </c>
      <c r="D2561" s="27" t="s">
        <v>58</v>
      </c>
      <c r="E2561" s="2" t="s">
        <v>17</v>
      </c>
      <c r="F2561" s="2" t="s">
        <v>32</v>
      </c>
    </row>
    <row r="2562" spans="1:6" ht="173.25" x14ac:dyDescent="0.25">
      <c r="A2562" s="34">
        <f>+'Key Dates'!$B$9-46</f>
        <v>45681</v>
      </c>
      <c r="B2562" s="34">
        <f>+'Key Dates'!$B$9-46</f>
        <v>45681</v>
      </c>
      <c r="C2562" s="44" t="s">
        <v>343</v>
      </c>
      <c r="D2562" s="27" t="s">
        <v>58</v>
      </c>
      <c r="E2562" s="2" t="s">
        <v>18</v>
      </c>
      <c r="F2562" s="2" t="s">
        <v>32</v>
      </c>
    </row>
    <row r="2563" spans="1:6" ht="173.25" x14ac:dyDescent="0.25">
      <c r="A2563" s="34">
        <f>+'Key Dates'!$B$9-46</f>
        <v>45681</v>
      </c>
      <c r="B2563" s="34">
        <f>+'Key Dates'!$B$9-46</f>
        <v>45681</v>
      </c>
      <c r="C2563" s="44" t="s">
        <v>343</v>
      </c>
      <c r="D2563" s="27" t="s">
        <v>58</v>
      </c>
      <c r="E2563" s="2" t="s">
        <v>30</v>
      </c>
      <c r="F2563" s="2" t="s">
        <v>32</v>
      </c>
    </row>
    <row r="2564" spans="1:6" ht="94.5" x14ac:dyDescent="0.25">
      <c r="A2564" s="34">
        <f>+'Key Dates'!$B$9-46</f>
        <v>45681</v>
      </c>
      <c r="B2564" s="34">
        <f>+'Key Dates'!$B$9-46</f>
        <v>45681</v>
      </c>
      <c r="C2564" s="44" t="s">
        <v>346</v>
      </c>
      <c r="D2564" s="27" t="s">
        <v>59</v>
      </c>
      <c r="E2564" s="2" t="s">
        <v>17</v>
      </c>
      <c r="F2564" s="2" t="s">
        <v>208</v>
      </c>
    </row>
    <row r="2565" spans="1:6" ht="94.5" x14ac:dyDescent="0.25">
      <c r="A2565" s="34">
        <f>+'Key Dates'!$B$9-46</f>
        <v>45681</v>
      </c>
      <c r="B2565" s="34">
        <f>+'Key Dates'!$B$9-46</f>
        <v>45681</v>
      </c>
      <c r="C2565" s="44" t="s">
        <v>346</v>
      </c>
      <c r="D2565" s="27" t="s">
        <v>59</v>
      </c>
      <c r="E2565" s="2" t="s">
        <v>18</v>
      </c>
      <c r="F2565" s="2" t="s">
        <v>208</v>
      </c>
    </row>
    <row r="2566" spans="1:6" ht="94.5" x14ac:dyDescent="0.25">
      <c r="A2566" s="34">
        <f>+'Key Dates'!$B$9-46</f>
        <v>45681</v>
      </c>
      <c r="B2566" s="34">
        <f>+'Key Dates'!$B$9-46</f>
        <v>45681</v>
      </c>
      <c r="C2566" s="44" t="s">
        <v>346</v>
      </c>
      <c r="D2566" s="27" t="s">
        <v>59</v>
      </c>
      <c r="E2566" s="2" t="s">
        <v>30</v>
      </c>
      <c r="F2566" s="2" t="s">
        <v>208</v>
      </c>
    </row>
    <row r="2567" spans="1:6" ht="189" x14ac:dyDescent="0.25">
      <c r="A2567" s="34">
        <f>+'Key Dates'!$B$9-46</f>
        <v>45681</v>
      </c>
      <c r="B2567" s="34">
        <f>+'Key Dates'!$B$9-46</f>
        <v>45681</v>
      </c>
      <c r="C2567" s="44" t="s">
        <v>879</v>
      </c>
      <c r="D2567" s="27" t="s">
        <v>60</v>
      </c>
      <c r="E2567" s="2" t="s">
        <v>17</v>
      </c>
      <c r="F2567" s="2" t="s">
        <v>208</v>
      </c>
    </row>
    <row r="2568" spans="1:6" ht="189" x14ac:dyDescent="0.25">
      <c r="A2568" s="34">
        <f>+'Key Dates'!$B$9-46</f>
        <v>45681</v>
      </c>
      <c r="B2568" s="34">
        <f>+'Key Dates'!$B$9-46</f>
        <v>45681</v>
      </c>
      <c r="C2568" s="44" t="s">
        <v>879</v>
      </c>
      <c r="D2568" s="27" t="s">
        <v>60</v>
      </c>
      <c r="E2568" s="2" t="s">
        <v>18</v>
      </c>
      <c r="F2568" s="2" t="s">
        <v>208</v>
      </c>
    </row>
    <row r="2569" spans="1:6" ht="189" x14ac:dyDescent="0.25">
      <c r="A2569" s="34">
        <f>+'Key Dates'!$B$9-46</f>
        <v>45681</v>
      </c>
      <c r="B2569" s="34">
        <f>+'Key Dates'!$B$9-46</f>
        <v>45681</v>
      </c>
      <c r="C2569" s="44" t="s">
        <v>879</v>
      </c>
      <c r="D2569" s="27" t="s">
        <v>60</v>
      </c>
      <c r="E2569" s="2" t="s">
        <v>30</v>
      </c>
      <c r="F2569" s="2" t="s">
        <v>208</v>
      </c>
    </row>
    <row r="2570" spans="1:6" ht="165.75" x14ac:dyDescent="0.25">
      <c r="A2570" s="34">
        <f>+'Key Dates'!$B$39-74</f>
        <v>45681</v>
      </c>
      <c r="B2570" s="34">
        <f>+'Key Dates'!$B$39-74</f>
        <v>45681</v>
      </c>
      <c r="C2570" s="45" t="s">
        <v>880</v>
      </c>
      <c r="D2570" s="35" t="s">
        <v>548</v>
      </c>
      <c r="E2570" s="36" t="s">
        <v>201</v>
      </c>
      <c r="F2570" s="36" t="s">
        <v>36</v>
      </c>
    </row>
    <row r="2571" spans="1:6" ht="126" x14ac:dyDescent="0.25">
      <c r="A2571" s="34">
        <f>+'Key Dates'!$B$9-46</f>
        <v>45681</v>
      </c>
      <c r="B2571" s="34">
        <f>+'Key Dates'!$B$9-46</f>
        <v>45681</v>
      </c>
      <c r="C2571" s="45" t="s">
        <v>625</v>
      </c>
      <c r="D2571" s="35" t="s">
        <v>340</v>
      </c>
      <c r="E2571" s="36" t="s">
        <v>17</v>
      </c>
      <c r="F2571" s="36" t="s">
        <v>208</v>
      </c>
    </row>
    <row r="2572" spans="1:6" ht="126" x14ac:dyDescent="0.25">
      <c r="A2572" s="34">
        <f>+'Key Dates'!$B$9-46</f>
        <v>45681</v>
      </c>
      <c r="B2572" s="34">
        <f>+'Key Dates'!$B$9-46</f>
        <v>45681</v>
      </c>
      <c r="C2572" s="45" t="s">
        <v>625</v>
      </c>
      <c r="D2572" s="35" t="s">
        <v>340</v>
      </c>
      <c r="E2572" s="36" t="s">
        <v>18</v>
      </c>
      <c r="F2572" s="36" t="s">
        <v>208</v>
      </c>
    </row>
    <row r="2573" spans="1:6" ht="126" x14ac:dyDescent="0.25">
      <c r="A2573" s="34">
        <f>+'Key Dates'!$B$9-46</f>
        <v>45681</v>
      </c>
      <c r="B2573" s="34">
        <f>+'Key Dates'!$B$9-46</f>
        <v>45681</v>
      </c>
      <c r="C2573" s="45" t="s">
        <v>625</v>
      </c>
      <c r="D2573" s="35" t="s">
        <v>340</v>
      </c>
      <c r="E2573" s="36" t="s">
        <v>30</v>
      </c>
      <c r="F2573" s="36" t="s">
        <v>208</v>
      </c>
    </row>
    <row r="2574" spans="1:6" ht="204.75" x14ac:dyDescent="0.25">
      <c r="A2574" s="34">
        <f>+'Key Dates'!$B$9-46</f>
        <v>45681</v>
      </c>
      <c r="B2574" s="34">
        <f>+'Key Dates'!$B$9-14</f>
        <v>45713</v>
      </c>
      <c r="C2574" s="45" t="s">
        <v>649</v>
      </c>
      <c r="D2574" s="35" t="s">
        <v>58</v>
      </c>
      <c r="E2574" s="36" t="s">
        <v>17</v>
      </c>
      <c r="F2574" s="36" t="s">
        <v>269</v>
      </c>
    </row>
    <row r="2575" spans="1:6" ht="204.75" x14ac:dyDescent="0.25">
      <c r="A2575" s="34">
        <f>+'Key Dates'!$B$9-46</f>
        <v>45681</v>
      </c>
      <c r="B2575" s="34">
        <f>+'Key Dates'!$B$9-14</f>
        <v>45713</v>
      </c>
      <c r="C2575" s="45" t="s">
        <v>649</v>
      </c>
      <c r="D2575" s="35" t="s">
        <v>58</v>
      </c>
      <c r="E2575" s="36" t="s">
        <v>18</v>
      </c>
      <c r="F2575" s="36" t="s">
        <v>269</v>
      </c>
    </row>
    <row r="2576" spans="1:6" ht="204.75" x14ac:dyDescent="0.25">
      <c r="A2576" s="34">
        <f>+'Key Dates'!$B$9-46</f>
        <v>45681</v>
      </c>
      <c r="B2576" s="34">
        <f>+'Key Dates'!$B$9-14</f>
        <v>45713</v>
      </c>
      <c r="C2576" s="45" t="s">
        <v>649</v>
      </c>
      <c r="D2576" s="35" t="s">
        <v>58</v>
      </c>
      <c r="E2576" s="36" t="s">
        <v>30</v>
      </c>
      <c r="F2576" s="36" t="s">
        <v>269</v>
      </c>
    </row>
    <row r="2577" spans="1:6" ht="78.75" x14ac:dyDescent="0.25">
      <c r="A2577" s="34">
        <f>+'Key Dates'!$B$9-46</f>
        <v>45681</v>
      </c>
      <c r="B2577" s="34">
        <f>+'Key Dates'!$B$9-1</f>
        <v>45726</v>
      </c>
      <c r="C2577" s="45" t="s">
        <v>881</v>
      </c>
      <c r="D2577" s="35" t="s">
        <v>59</v>
      </c>
      <c r="E2577" s="36" t="s">
        <v>17</v>
      </c>
      <c r="F2577" s="36" t="s">
        <v>208</v>
      </c>
    </row>
    <row r="2578" spans="1:6" ht="78.75" x14ac:dyDescent="0.25">
      <c r="A2578" s="34">
        <f>+'Key Dates'!$B$9-46</f>
        <v>45681</v>
      </c>
      <c r="B2578" s="34">
        <f>+'Key Dates'!$B$9-1</f>
        <v>45726</v>
      </c>
      <c r="C2578" s="45" t="s">
        <v>881</v>
      </c>
      <c r="D2578" s="35" t="s">
        <v>59</v>
      </c>
      <c r="E2578" s="36" t="s">
        <v>18</v>
      </c>
      <c r="F2578" s="36" t="s">
        <v>208</v>
      </c>
    </row>
    <row r="2579" spans="1:6" ht="78.75" x14ac:dyDescent="0.25">
      <c r="A2579" s="34">
        <f>+'Key Dates'!$B$9-46</f>
        <v>45681</v>
      </c>
      <c r="B2579" s="34">
        <f>+'Key Dates'!$B$9-1</f>
        <v>45726</v>
      </c>
      <c r="C2579" s="45" t="s">
        <v>881</v>
      </c>
      <c r="D2579" s="35" t="s">
        <v>59</v>
      </c>
      <c r="E2579" s="36" t="s">
        <v>30</v>
      </c>
      <c r="F2579" s="36" t="s">
        <v>208</v>
      </c>
    </row>
    <row r="2580" spans="1:6" ht="141.75" x14ac:dyDescent="0.25">
      <c r="A2580" s="34">
        <f>+'Key Dates'!$B$9-46</f>
        <v>45681</v>
      </c>
      <c r="B2580" s="34">
        <f>+'Key Dates'!$B$9</f>
        <v>45727</v>
      </c>
      <c r="C2580" s="45" t="s">
        <v>590</v>
      </c>
      <c r="D2580" s="35" t="s">
        <v>120</v>
      </c>
      <c r="E2580" s="36" t="s">
        <v>17</v>
      </c>
      <c r="F2580" s="36" t="s">
        <v>585</v>
      </c>
    </row>
    <row r="2581" spans="1:6" ht="141.75" x14ac:dyDescent="0.25">
      <c r="A2581" s="34">
        <f>+'Key Dates'!$B$9-46</f>
        <v>45681</v>
      </c>
      <c r="B2581" s="34">
        <f>+'Key Dates'!$B$9</f>
        <v>45727</v>
      </c>
      <c r="C2581" s="45" t="s">
        <v>590</v>
      </c>
      <c r="D2581" s="35" t="s">
        <v>120</v>
      </c>
      <c r="E2581" s="36" t="s">
        <v>18</v>
      </c>
      <c r="F2581" s="36" t="s">
        <v>585</v>
      </c>
    </row>
    <row r="2582" spans="1:6" ht="141.75" x14ac:dyDescent="0.25">
      <c r="A2582" s="34">
        <f>+'Key Dates'!$B$9-46</f>
        <v>45681</v>
      </c>
      <c r="B2582" s="34">
        <f>+'Key Dates'!$B$9</f>
        <v>45727</v>
      </c>
      <c r="C2582" s="45" t="s">
        <v>590</v>
      </c>
      <c r="D2582" s="35" t="s">
        <v>120</v>
      </c>
      <c r="E2582" s="36" t="s">
        <v>30</v>
      </c>
      <c r="F2582" s="36" t="s">
        <v>585</v>
      </c>
    </row>
    <row r="2583" spans="1:6" ht="78.75" x14ac:dyDescent="0.25">
      <c r="A2583" s="34">
        <f>+'Key Dates'!$B$9-46</f>
        <v>45681</v>
      </c>
      <c r="B2583" s="34">
        <f>+'Key Dates'!$B$9</f>
        <v>45727</v>
      </c>
      <c r="C2583" s="45" t="s">
        <v>626</v>
      </c>
      <c r="D2583" s="35" t="s">
        <v>513</v>
      </c>
      <c r="E2583" s="36" t="s">
        <v>17</v>
      </c>
      <c r="F2583" s="36" t="s">
        <v>585</v>
      </c>
    </row>
    <row r="2584" spans="1:6" ht="78.75" x14ac:dyDescent="0.25">
      <c r="A2584" s="34">
        <f>+'Key Dates'!$B$9-46</f>
        <v>45681</v>
      </c>
      <c r="B2584" s="34">
        <f>+'Key Dates'!$B$9</f>
        <v>45727</v>
      </c>
      <c r="C2584" s="45" t="s">
        <v>626</v>
      </c>
      <c r="D2584" s="35" t="s">
        <v>513</v>
      </c>
      <c r="E2584" s="36" t="s">
        <v>18</v>
      </c>
      <c r="F2584" s="36" t="s">
        <v>585</v>
      </c>
    </row>
    <row r="2585" spans="1:6" ht="78.75" x14ac:dyDescent="0.25">
      <c r="A2585" s="34">
        <f>+'Key Dates'!$B$9-46</f>
        <v>45681</v>
      </c>
      <c r="B2585" s="34">
        <f>+'Key Dates'!$B$9</f>
        <v>45727</v>
      </c>
      <c r="C2585" s="45" t="s">
        <v>626</v>
      </c>
      <c r="D2585" s="35" t="s">
        <v>513</v>
      </c>
      <c r="E2585" s="36" t="s">
        <v>30</v>
      </c>
      <c r="F2585" s="36" t="s">
        <v>585</v>
      </c>
    </row>
    <row r="2586" spans="1:6" ht="78.75" x14ac:dyDescent="0.25">
      <c r="A2586" s="34">
        <f>+'Key Dates'!$B$9-46</f>
        <v>45681</v>
      </c>
      <c r="B2586" s="34">
        <f>+'Key Dates'!$B$9</f>
        <v>45727</v>
      </c>
      <c r="C2586" s="44" t="s">
        <v>677</v>
      </c>
      <c r="D2586" s="27" t="s">
        <v>61</v>
      </c>
      <c r="E2586" s="2" t="s">
        <v>17</v>
      </c>
      <c r="F2586" s="2" t="s">
        <v>210</v>
      </c>
    </row>
    <row r="2587" spans="1:6" ht="78.75" x14ac:dyDescent="0.25">
      <c r="A2587" s="34">
        <f>+'Key Dates'!$B$9-46</f>
        <v>45681</v>
      </c>
      <c r="B2587" s="34">
        <f>+'Key Dates'!$B$9</f>
        <v>45727</v>
      </c>
      <c r="C2587" s="44" t="s">
        <v>677</v>
      </c>
      <c r="D2587" s="27" t="s">
        <v>61</v>
      </c>
      <c r="E2587" s="2" t="s">
        <v>18</v>
      </c>
      <c r="F2587" s="2" t="s">
        <v>210</v>
      </c>
    </row>
    <row r="2588" spans="1:6" ht="78.75" x14ac:dyDescent="0.25">
      <c r="A2588" s="34">
        <f>+'Key Dates'!$B$9-46</f>
        <v>45681</v>
      </c>
      <c r="B2588" s="34">
        <f>+'Key Dates'!$B$9</f>
        <v>45727</v>
      </c>
      <c r="C2588" s="44" t="s">
        <v>677</v>
      </c>
      <c r="D2588" s="27" t="s">
        <v>61</v>
      </c>
      <c r="E2588" s="2" t="s">
        <v>30</v>
      </c>
      <c r="F2588" s="2" t="s">
        <v>210</v>
      </c>
    </row>
    <row r="2589" spans="1:6" ht="173.25" x14ac:dyDescent="0.25">
      <c r="A2589" s="34">
        <f>+'Key Dates'!$B$9-46</f>
        <v>45681</v>
      </c>
      <c r="B2589" s="34">
        <f>+'Key Dates'!$B$9+1</f>
        <v>45728</v>
      </c>
      <c r="C2589" s="45" t="s">
        <v>882</v>
      </c>
      <c r="D2589" s="35" t="s">
        <v>514</v>
      </c>
      <c r="E2589" s="36" t="s">
        <v>17</v>
      </c>
      <c r="F2589" s="36" t="s">
        <v>585</v>
      </c>
    </row>
    <row r="2590" spans="1:6" ht="173.25" x14ac:dyDescent="0.25">
      <c r="A2590" s="34">
        <f>+'Key Dates'!$B$9-46</f>
        <v>45681</v>
      </c>
      <c r="B2590" s="34">
        <f>+'Key Dates'!$B$9+1</f>
        <v>45728</v>
      </c>
      <c r="C2590" s="45" t="s">
        <v>882</v>
      </c>
      <c r="D2590" s="35" t="s">
        <v>514</v>
      </c>
      <c r="E2590" s="36" t="s">
        <v>18</v>
      </c>
      <c r="F2590" s="36" t="s">
        <v>585</v>
      </c>
    </row>
    <row r="2591" spans="1:6" ht="173.25" x14ac:dyDescent="0.25">
      <c r="A2591" s="34">
        <f>+'Key Dates'!$B$9-46</f>
        <v>45681</v>
      </c>
      <c r="B2591" s="34">
        <f>+'Key Dates'!$B$9+1</f>
        <v>45728</v>
      </c>
      <c r="C2591" s="45" t="s">
        <v>882</v>
      </c>
      <c r="D2591" s="35" t="s">
        <v>514</v>
      </c>
      <c r="E2591" s="36" t="s">
        <v>30</v>
      </c>
      <c r="F2591" s="36" t="s">
        <v>585</v>
      </c>
    </row>
    <row r="2592" spans="1:6" ht="141.75" x14ac:dyDescent="0.25">
      <c r="A2592" s="34">
        <f>+'Key Dates'!$B$9-45</f>
        <v>45682</v>
      </c>
      <c r="B2592" s="34">
        <f>+'Key Dates'!$B$9-45</f>
        <v>45682</v>
      </c>
      <c r="C2592" s="45" t="s">
        <v>591</v>
      </c>
      <c r="D2592" s="35" t="s">
        <v>340</v>
      </c>
      <c r="E2592" s="36" t="s">
        <v>17</v>
      </c>
      <c r="F2592" s="36" t="s">
        <v>208</v>
      </c>
    </row>
    <row r="2593" spans="1:6" ht="141.75" x14ac:dyDescent="0.25">
      <c r="A2593" s="34">
        <f>+'Key Dates'!$B$9-45</f>
        <v>45682</v>
      </c>
      <c r="B2593" s="34">
        <f>+'Key Dates'!$B$9-45</f>
        <v>45682</v>
      </c>
      <c r="C2593" s="45" t="s">
        <v>591</v>
      </c>
      <c r="D2593" s="35" t="s">
        <v>340</v>
      </c>
      <c r="E2593" s="36" t="s">
        <v>18</v>
      </c>
      <c r="F2593" s="36" t="s">
        <v>208</v>
      </c>
    </row>
    <row r="2594" spans="1:6" ht="141.75" x14ac:dyDescent="0.25">
      <c r="A2594" s="34">
        <f>+'Key Dates'!$B$9-45</f>
        <v>45682</v>
      </c>
      <c r="B2594" s="34">
        <f>+'Key Dates'!$B$9-45</f>
        <v>45682</v>
      </c>
      <c r="C2594" s="45" t="s">
        <v>591</v>
      </c>
      <c r="D2594" s="35" t="s">
        <v>340</v>
      </c>
      <c r="E2594" s="36" t="s">
        <v>30</v>
      </c>
      <c r="F2594" s="36" t="s">
        <v>208</v>
      </c>
    </row>
    <row r="2595" spans="1:6" ht="94.5" x14ac:dyDescent="0.25">
      <c r="A2595" s="34">
        <f>+'Key Dates'!$B$39-70</f>
        <v>45685</v>
      </c>
      <c r="B2595" s="34">
        <f>+'Key Dates'!$B$39-70</f>
        <v>45685</v>
      </c>
      <c r="C2595" s="45" t="s">
        <v>883</v>
      </c>
      <c r="D2595" s="35" t="s">
        <v>214</v>
      </c>
      <c r="E2595" s="36" t="s">
        <v>201</v>
      </c>
      <c r="F2595" s="36" t="s">
        <v>39</v>
      </c>
    </row>
    <row r="2596" spans="1:6" ht="78.75" x14ac:dyDescent="0.25">
      <c r="A2596" s="34">
        <f>+'Key Dates'!$B$9-42</f>
        <v>45685</v>
      </c>
      <c r="B2596" s="34">
        <f>+'Key Dates'!$B$9-1</f>
        <v>45726</v>
      </c>
      <c r="C2596" s="44" t="s">
        <v>679</v>
      </c>
      <c r="D2596" s="27" t="s">
        <v>50</v>
      </c>
      <c r="E2596" s="2" t="s">
        <v>17</v>
      </c>
      <c r="F2596" s="2" t="s">
        <v>51</v>
      </c>
    </row>
    <row r="2597" spans="1:6" ht="78.75" x14ac:dyDescent="0.25">
      <c r="A2597" s="34">
        <f>+'Key Dates'!$B$9-42</f>
        <v>45685</v>
      </c>
      <c r="B2597" s="34">
        <f>+'Key Dates'!$B$9-1</f>
        <v>45726</v>
      </c>
      <c r="C2597" s="44" t="s">
        <v>679</v>
      </c>
      <c r="D2597" s="27" t="s">
        <v>50</v>
      </c>
      <c r="E2597" s="2" t="s">
        <v>18</v>
      </c>
      <c r="F2597" s="2" t="s">
        <v>51</v>
      </c>
    </row>
    <row r="2598" spans="1:6" ht="78.75" x14ac:dyDescent="0.25">
      <c r="A2598" s="34">
        <f>+'Key Dates'!$B$9-42</f>
        <v>45685</v>
      </c>
      <c r="B2598" s="34">
        <f>+'Key Dates'!$B$9-1</f>
        <v>45726</v>
      </c>
      <c r="C2598" s="44" t="s">
        <v>679</v>
      </c>
      <c r="D2598" s="27" t="s">
        <v>50</v>
      </c>
      <c r="E2598" s="2" t="s">
        <v>30</v>
      </c>
      <c r="F2598" s="2" t="s">
        <v>51</v>
      </c>
    </row>
    <row r="2599" spans="1:6" ht="31.5" x14ac:dyDescent="0.25">
      <c r="A2599" s="34">
        <v>45688</v>
      </c>
      <c r="B2599" s="34">
        <v>45688</v>
      </c>
      <c r="C2599" s="44" t="s">
        <v>364</v>
      </c>
      <c r="D2599" s="27" t="s">
        <v>62</v>
      </c>
      <c r="E2599" s="2" t="s">
        <v>17</v>
      </c>
      <c r="F2599" s="2" t="s">
        <v>26</v>
      </c>
    </row>
    <row r="2600" spans="1:6" ht="31.5" x14ac:dyDescent="0.25">
      <c r="A2600" s="34">
        <v>45688</v>
      </c>
      <c r="B2600" s="34">
        <v>45688</v>
      </c>
      <c r="C2600" s="44" t="s">
        <v>364</v>
      </c>
      <c r="D2600" s="27" t="s">
        <v>62</v>
      </c>
      <c r="E2600" s="2" t="s">
        <v>27</v>
      </c>
      <c r="F2600" s="2" t="s">
        <v>26</v>
      </c>
    </row>
    <row r="2601" spans="1:6" ht="31.5" x14ac:dyDescent="0.25">
      <c r="A2601" s="34">
        <v>45688</v>
      </c>
      <c r="B2601" s="34">
        <v>45688</v>
      </c>
      <c r="C2601" s="44" t="s">
        <v>364</v>
      </c>
      <c r="D2601" s="27" t="s">
        <v>62</v>
      </c>
      <c r="E2601" s="2" t="s">
        <v>55</v>
      </c>
      <c r="F2601" s="2" t="s">
        <v>26</v>
      </c>
    </row>
    <row r="2602" spans="1:6" ht="31.5" x14ac:dyDescent="0.25">
      <c r="A2602" s="34">
        <v>45688</v>
      </c>
      <c r="B2602" s="34">
        <v>45688</v>
      </c>
      <c r="C2602" s="44" t="s">
        <v>364</v>
      </c>
      <c r="D2602" s="27" t="s">
        <v>62</v>
      </c>
      <c r="E2602" s="2" t="s">
        <v>18</v>
      </c>
      <c r="F2602" s="2" t="s">
        <v>26</v>
      </c>
    </row>
    <row r="2603" spans="1:6" ht="51" x14ac:dyDescent="0.25">
      <c r="A2603" s="34">
        <v>45688</v>
      </c>
      <c r="B2603" s="34">
        <v>45688</v>
      </c>
      <c r="C2603" s="44" t="s">
        <v>364</v>
      </c>
      <c r="D2603" s="27" t="s">
        <v>62</v>
      </c>
      <c r="E2603" s="2" t="s">
        <v>900</v>
      </c>
      <c r="F2603" s="2" t="s">
        <v>26</v>
      </c>
    </row>
    <row r="2604" spans="1:6" ht="31.5" x14ac:dyDescent="0.25">
      <c r="A2604" s="34">
        <v>45688</v>
      </c>
      <c r="B2604" s="34">
        <v>45688</v>
      </c>
      <c r="C2604" s="44" t="s">
        <v>364</v>
      </c>
      <c r="D2604" s="27" t="s">
        <v>62</v>
      </c>
      <c r="E2604" s="2" t="s">
        <v>19</v>
      </c>
      <c r="F2604" s="2" t="s">
        <v>26</v>
      </c>
    </row>
    <row r="2605" spans="1:6" ht="38.25" x14ac:dyDescent="0.25">
      <c r="A2605" s="34">
        <v>45688</v>
      </c>
      <c r="B2605" s="34">
        <v>45688</v>
      </c>
      <c r="C2605" s="44" t="s">
        <v>364</v>
      </c>
      <c r="D2605" s="27" t="s">
        <v>62</v>
      </c>
      <c r="E2605" s="2" t="s">
        <v>20</v>
      </c>
      <c r="F2605" s="2" t="s">
        <v>26</v>
      </c>
    </row>
    <row r="2606" spans="1:6" ht="38.25" x14ac:dyDescent="0.25">
      <c r="A2606" s="34">
        <v>45688</v>
      </c>
      <c r="B2606" s="34">
        <v>45688</v>
      </c>
      <c r="C2606" s="44" t="s">
        <v>364</v>
      </c>
      <c r="D2606" s="27" t="s">
        <v>62</v>
      </c>
      <c r="E2606" s="2" t="s">
        <v>30</v>
      </c>
      <c r="F2606" s="2" t="s">
        <v>26</v>
      </c>
    </row>
    <row r="2607" spans="1:6" ht="38.25" x14ac:dyDescent="0.25">
      <c r="A2607" s="34">
        <v>45688</v>
      </c>
      <c r="B2607" s="34">
        <v>45688</v>
      </c>
      <c r="C2607" s="44" t="s">
        <v>364</v>
      </c>
      <c r="D2607" s="27" t="s">
        <v>62</v>
      </c>
      <c r="E2607" s="2" t="s">
        <v>21</v>
      </c>
      <c r="F2607" s="2" t="s">
        <v>26</v>
      </c>
    </row>
    <row r="2608" spans="1:6" ht="51" x14ac:dyDescent="0.25">
      <c r="A2608" s="34">
        <v>45688</v>
      </c>
      <c r="B2608" s="34">
        <v>45688</v>
      </c>
      <c r="C2608" s="44" t="s">
        <v>364</v>
      </c>
      <c r="D2608" s="27" t="s">
        <v>62</v>
      </c>
      <c r="E2608" s="2" t="s">
        <v>22</v>
      </c>
      <c r="F2608" s="2" t="s">
        <v>26</v>
      </c>
    </row>
    <row r="2609" spans="1:6" ht="51" x14ac:dyDescent="0.25">
      <c r="A2609" s="34">
        <v>45688</v>
      </c>
      <c r="B2609" s="34">
        <v>45688</v>
      </c>
      <c r="C2609" s="44" t="s">
        <v>364</v>
      </c>
      <c r="D2609" s="27" t="s">
        <v>62</v>
      </c>
      <c r="E2609" s="2" t="s">
        <v>23</v>
      </c>
      <c r="F2609" s="2" t="s">
        <v>26</v>
      </c>
    </row>
    <row r="2610" spans="1:6" ht="31.5" x14ac:dyDescent="0.25">
      <c r="A2610" s="34">
        <v>45688</v>
      </c>
      <c r="B2610" s="34">
        <v>45688</v>
      </c>
      <c r="C2610" s="44" t="s">
        <v>364</v>
      </c>
      <c r="D2610" s="27" t="s">
        <v>62</v>
      </c>
      <c r="E2610" s="2" t="s">
        <v>52</v>
      </c>
      <c r="F2610" s="2" t="s">
        <v>26</v>
      </c>
    </row>
    <row r="2611" spans="1:6" ht="94.5" x14ac:dyDescent="0.25">
      <c r="A2611" s="34">
        <v>45688</v>
      </c>
      <c r="B2611" s="34">
        <v>45688</v>
      </c>
      <c r="C2611" s="44" t="s">
        <v>527</v>
      </c>
      <c r="D2611" s="27" t="s">
        <v>526</v>
      </c>
      <c r="E2611" s="2" t="s">
        <v>17</v>
      </c>
      <c r="F2611" s="2" t="s">
        <v>203</v>
      </c>
    </row>
    <row r="2612" spans="1:6" ht="94.5" x14ac:dyDescent="0.25">
      <c r="A2612" s="34">
        <v>45688</v>
      </c>
      <c r="B2612" s="34">
        <v>45688</v>
      </c>
      <c r="C2612" s="44" t="s">
        <v>527</v>
      </c>
      <c r="D2612" s="27" t="s">
        <v>526</v>
      </c>
      <c r="E2612" s="2" t="s">
        <v>18</v>
      </c>
      <c r="F2612" s="2" t="s">
        <v>203</v>
      </c>
    </row>
    <row r="2613" spans="1:6" ht="63" x14ac:dyDescent="0.25">
      <c r="A2613" s="34">
        <f>+'Key Dates'!$B$8+90</f>
        <v>45691</v>
      </c>
      <c r="B2613" s="34">
        <f>+'Key Dates'!$B$8+90</f>
        <v>45691</v>
      </c>
      <c r="C2613" s="44" t="s">
        <v>515</v>
      </c>
      <c r="D2613" s="27" t="s">
        <v>190</v>
      </c>
      <c r="E2613" s="2" t="s">
        <v>17</v>
      </c>
      <c r="F2613" s="2" t="s">
        <v>208</v>
      </c>
    </row>
    <row r="2614" spans="1:6" ht="63" x14ac:dyDescent="0.25">
      <c r="A2614" s="34">
        <f>+'Key Dates'!$B$8+90</f>
        <v>45691</v>
      </c>
      <c r="B2614" s="34">
        <f>+'Key Dates'!$B$8+90</f>
        <v>45691</v>
      </c>
      <c r="C2614" s="44" t="s">
        <v>515</v>
      </c>
      <c r="D2614" s="27" t="s">
        <v>190</v>
      </c>
      <c r="E2614" s="2" t="s">
        <v>18</v>
      </c>
      <c r="F2614" s="2" t="s">
        <v>208</v>
      </c>
    </row>
    <row r="2615" spans="1:6" ht="141.75" x14ac:dyDescent="0.25">
      <c r="A2615" s="34">
        <f>+'Key Dates'!$B$9-35</f>
        <v>45692</v>
      </c>
      <c r="B2615" s="34">
        <f>+'Key Dates'!$B$9-1</f>
        <v>45726</v>
      </c>
      <c r="C2615" s="44" t="s">
        <v>539</v>
      </c>
      <c r="D2615" s="27" t="s">
        <v>74</v>
      </c>
      <c r="E2615" s="2" t="s">
        <v>17</v>
      </c>
      <c r="F2615" s="2" t="s">
        <v>208</v>
      </c>
    </row>
    <row r="2616" spans="1:6" ht="141.75" x14ac:dyDescent="0.25">
      <c r="A2616" s="34">
        <f>+'Key Dates'!$B$9-35</f>
        <v>45692</v>
      </c>
      <c r="B2616" s="34">
        <f>+'Key Dates'!$B$9-1</f>
        <v>45726</v>
      </c>
      <c r="C2616" s="44" t="s">
        <v>539</v>
      </c>
      <c r="D2616" s="27" t="s">
        <v>74</v>
      </c>
      <c r="E2616" s="2" t="s">
        <v>18</v>
      </c>
      <c r="F2616" s="2" t="s">
        <v>208</v>
      </c>
    </row>
    <row r="2617" spans="1:6" ht="141.75" x14ac:dyDescent="0.25">
      <c r="A2617" s="34">
        <f>+'Key Dates'!$B$9-35</f>
        <v>45692</v>
      </c>
      <c r="B2617" s="34">
        <f>+'Key Dates'!$B$9-1</f>
        <v>45726</v>
      </c>
      <c r="C2617" s="44" t="s">
        <v>539</v>
      </c>
      <c r="D2617" s="27" t="s">
        <v>74</v>
      </c>
      <c r="E2617" s="2" t="s">
        <v>30</v>
      </c>
      <c r="F2617" s="2" t="s">
        <v>208</v>
      </c>
    </row>
    <row r="2618" spans="1:6" ht="94.5" x14ac:dyDescent="0.25">
      <c r="A2618" s="34">
        <f>+'Key Dates'!$B$9-33</f>
        <v>45694</v>
      </c>
      <c r="B2618" s="34">
        <f>+'Key Dates'!$B$9-33</f>
        <v>45694</v>
      </c>
      <c r="C2618" s="45" t="s">
        <v>884</v>
      </c>
      <c r="D2618" s="35" t="s">
        <v>516</v>
      </c>
      <c r="E2618" s="36" t="s">
        <v>17</v>
      </c>
      <c r="F2618" s="36" t="s">
        <v>208</v>
      </c>
    </row>
    <row r="2619" spans="1:6" ht="94.5" x14ac:dyDescent="0.25">
      <c r="A2619" s="34">
        <f>+'Key Dates'!$B$9-33</f>
        <v>45694</v>
      </c>
      <c r="B2619" s="34">
        <f>+'Key Dates'!$B$9-33</f>
        <v>45694</v>
      </c>
      <c r="C2619" s="45" t="s">
        <v>884</v>
      </c>
      <c r="D2619" s="35" t="s">
        <v>516</v>
      </c>
      <c r="E2619" s="36" t="s">
        <v>18</v>
      </c>
      <c r="F2619" s="36" t="s">
        <v>208</v>
      </c>
    </row>
    <row r="2620" spans="1:6" ht="94.5" x14ac:dyDescent="0.25">
      <c r="A2620" s="34">
        <f>+'Key Dates'!$B$9-33</f>
        <v>45694</v>
      </c>
      <c r="B2620" s="34">
        <f>+'Key Dates'!$B$9-33</f>
        <v>45694</v>
      </c>
      <c r="C2620" s="45" t="s">
        <v>884</v>
      </c>
      <c r="D2620" s="35" t="s">
        <v>516</v>
      </c>
      <c r="E2620" s="36" t="s">
        <v>30</v>
      </c>
      <c r="F2620" s="36" t="s">
        <v>208</v>
      </c>
    </row>
    <row r="2621" spans="1:6" ht="78.75" x14ac:dyDescent="0.25">
      <c r="A2621" s="34">
        <f>+'Key Dates'!$B$39-60</f>
        <v>45695</v>
      </c>
      <c r="B2621" s="34">
        <f>+'Key Dates'!$B$39-60</f>
        <v>45695</v>
      </c>
      <c r="C2621" s="44" t="s">
        <v>885</v>
      </c>
      <c r="D2621" s="27" t="s">
        <v>50</v>
      </c>
      <c r="E2621" s="2" t="s">
        <v>201</v>
      </c>
      <c r="F2621" s="2" t="s">
        <v>51</v>
      </c>
    </row>
    <row r="2622" spans="1:6" ht="47.25" x14ac:dyDescent="0.25">
      <c r="A2622" s="34">
        <f>+'Key Dates'!$B$9-32</f>
        <v>45695</v>
      </c>
      <c r="B2622" s="34">
        <f>+'Key Dates'!$B$9-32</f>
        <v>45695</v>
      </c>
      <c r="C2622" s="44" t="s">
        <v>517</v>
      </c>
      <c r="D2622" s="27" t="s">
        <v>63</v>
      </c>
      <c r="E2622" s="2" t="s">
        <v>17</v>
      </c>
      <c r="F2622" s="2" t="s">
        <v>208</v>
      </c>
    </row>
    <row r="2623" spans="1:6" ht="47.25" x14ac:dyDescent="0.25">
      <c r="A2623" s="34">
        <f>+'Key Dates'!$B$9-32</f>
        <v>45695</v>
      </c>
      <c r="B2623" s="34">
        <f>+'Key Dates'!$B$9-32</f>
        <v>45695</v>
      </c>
      <c r="C2623" s="44" t="s">
        <v>517</v>
      </c>
      <c r="D2623" s="27" t="s">
        <v>63</v>
      </c>
      <c r="E2623" s="2" t="s">
        <v>18</v>
      </c>
      <c r="F2623" s="2" t="s">
        <v>208</v>
      </c>
    </row>
    <row r="2624" spans="1:6" ht="47.25" x14ac:dyDescent="0.25">
      <c r="A2624" s="34">
        <f>+'Key Dates'!$B$9-32</f>
        <v>45695</v>
      </c>
      <c r="B2624" s="34">
        <f>+'Key Dates'!$B$9-32</f>
        <v>45695</v>
      </c>
      <c r="C2624" s="44" t="s">
        <v>517</v>
      </c>
      <c r="D2624" s="27" t="s">
        <v>63</v>
      </c>
      <c r="E2624" s="2" t="s">
        <v>30</v>
      </c>
      <c r="F2624" s="2" t="s">
        <v>208</v>
      </c>
    </row>
    <row r="2625" spans="1:6" ht="63" x14ac:dyDescent="0.25">
      <c r="A2625" s="34">
        <f>+'Key Dates'!$B$9-32</f>
        <v>45695</v>
      </c>
      <c r="B2625" s="34">
        <f>+'Key Dates'!$B$9-32</f>
        <v>45695</v>
      </c>
      <c r="C2625" s="45" t="s">
        <v>683</v>
      </c>
      <c r="D2625" s="35" t="s">
        <v>347</v>
      </c>
      <c r="E2625" s="36" t="s">
        <v>17</v>
      </c>
      <c r="F2625" s="36" t="s">
        <v>51</v>
      </c>
    </row>
    <row r="2626" spans="1:6" ht="63" x14ac:dyDescent="0.25">
      <c r="A2626" s="34">
        <f>+'Key Dates'!$B$9-32</f>
        <v>45695</v>
      </c>
      <c r="B2626" s="34">
        <f>+'Key Dates'!$B$9-32</f>
        <v>45695</v>
      </c>
      <c r="C2626" s="45" t="s">
        <v>683</v>
      </c>
      <c r="D2626" s="35" t="s">
        <v>347</v>
      </c>
      <c r="E2626" s="36" t="s">
        <v>18</v>
      </c>
      <c r="F2626" s="36" t="s">
        <v>51</v>
      </c>
    </row>
    <row r="2627" spans="1:6" ht="63" x14ac:dyDescent="0.25">
      <c r="A2627" s="34">
        <f>+'Key Dates'!$B$9-32</f>
        <v>45695</v>
      </c>
      <c r="B2627" s="34">
        <f>+'Key Dates'!$B$9-32</f>
        <v>45695</v>
      </c>
      <c r="C2627" s="45" t="s">
        <v>683</v>
      </c>
      <c r="D2627" s="35" t="s">
        <v>347</v>
      </c>
      <c r="E2627" s="36" t="s">
        <v>30</v>
      </c>
      <c r="F2627" s="36" t="s">
        <v>51</v>
      </c>
    </row>
    <row r="2628" spans="1:6" ht="110.25" x14ac:dyDescent="0.25">
      <c r="A2628" s="34">
        <f>+'Key Dates'!$B$39-60</f>
        <v>45695</v>
      </c>
      <c r="B2628" s="34">
        <f>+'Key Dates'!$B$39-60</f>
        <v>45695</v>
      </c>
      <c r="C2628" s="45" t="s">
        <v>681</v>
      </c>
      <c r="D2628" s="35" t="s">
        <v>342</v>
      </c>
      <c r="E2628" s="36" t="s">
        <v>201</v>
      </c>
      <c r="F2628" s="36" t="s">
        <v>208</v>
      </c>
    </row>
    <row r="2629" spans="1:6" ht="110.25" x14ac:dyDescent="0.25">
      <c r="A2629" s="34">
        <f>+'Key Dates'!$B$9-32</f>
        <v>45695</v>
      </c>
      <c r="B2629" s="34">
        <f>+'Key Dates'!$B$9-1</f>
        <v>45726</v>
      </c>
      <c r="C2629" s="45" t="s">
        <v>536</v>
      </c>
      <c r="D2629" s="35" t="s">
        <v>405</v>
      </c>
      <c r="E2629" s="36" t="s">
        <v>17</v>
      </c>
      <c r="F2629" s="36" t="s">
        <v>208</v>
      </c>
    </row>
    <row r="2630" spans="1:6" ht="110.25" x14ac:dyDescent="0.25">
      <c r="A2630" s="34">
        <f>+'Key Dates'!$B$9-32</f>
        <v>45695</v>
      </c>
      <c r="B2630" s="34">
        <f>+'Key Dates'!$B$9-1</f>
        <v>45726</v>
      </c>
      <c r="C2630" s="45" t="s">
        <v>536</v>
      </c>
      <c r="D2630" s="35" t="s">
        <v>405</v>
      </c>
      <c r="E2630" s="36" t="s">
        <v>18</v>
      </c>
      <c r="F2630" s="36" t="s">
        <v>208</v>
      </c>
    </row>
    <row r="2631" spans="1:6" ht="110.25" x14ac:dyDescent="0.25">
      <c r="A2631" s="34">
        <f>+'Key Dates'!$B$9-32</f>
        <v>45695</v>
      </c>
      <c r="B2631" s="34">
        <f>+'Key Dates'!$B$9-1</f>
        <v>45726</v>
      </c>
      <c r="C2631" s="45" t="s">
        <v>536</v>
      </c>
      <c r="D2631" s="35" t="s">
        <v>405</v>
      </c>
      <c r="E2631" s="36" t="s">
        <v>30</v>
      </c>
      <c r="F2631" s="36" t="s">
        <v>208</v>
      </c>
    </row>
    <row r="2632" spans="1:6" ht="110.25" x14ac:dyDescent="0.25">
      <c r="A2632" s="34">
        <f>+'Key Dates'!$B$9-32</f>
        <v>45695</v>
      </c>
      <c r="B2632" s="34">
        <f>+'Key Dates'!$B$9-1</f>
        <v>45726</v>
      </c>
      <c r="C2632" s="45" t="s">
        <v>886</v>
      </c>
      <c r="D2632" s="35" t="s">
        <v>518</v>
      </c>
      <c r="E2632" s="36" t="s">
        <v>17</v>
      </c>
      <c r="F2632" s="36" t="s">
        <v>208</v>
      </c>
    </row>
    <row r="2633" spans="1:6" ht="110.25" x14ac:dyDescent="0.25">
      <c r="A2633" s="34">
        <f>+'Key Dates'!$B$9-32</f>
        <v>45695</v>
      </c>
      <c r="B2633" s="34">
        <f>+'Key Dates'!$B$9-1</f>
        <v>45726</v>
      </c>
      <c r="C2633" s="45" t="s">
        <v>886</v>
      </c>
      <c r="D2633" s="35" t="s">
        <v>518</v>
      </c>
      <c r="E2633" s="36" t="s">
        <v>18</v>
      </c>
      <c r="F2633" s="36" t="s">
        <v>208</v>
      </c>
    </row>
    <row r="2634" spans="1:6" ht="110.25" x14ac:dyDescent="0.25">
      <c r="A2634" s="34">
        <f>+'Key Dates'!$B$9-32</f>
        <v>45695</v>
      </c>
      <c r="B2634" s="34">
        <f>+'Key Dates'!$B$9-1</f>
        <v>45726</v>
      </c>
      <c r="C2634" s="45" t="s">
        <v>886</v>
      </c>
      <c r="D2634" s="35" t="s">
        <v>518</v>
      </c>
      <c r="E2634" s="36" t="s">
        <v>30</v>
      </c>
      <c r="F2634" s="36" t="s">
        <v>208</v>
      </c>
    </row>
    <row r="2635" spans="1:6" ht="204" x14ac:dyDescent="0.25">
      <c r="A2635" s="34">
        <f>+'Key Dates'!$B$36</f>
        <v>45699</v>
      </c>
      <c r="B2635" s="34">
        <f>+'Key Dates'!$B$36</f>
        <v>45699</v>
      </c>
      <c r="C2635" s="47" t="s">
        <v>684</v>
      </c>
      <c r="D2635" s="37" t="s">
        <v>198</v>
      </c>
      <c r="E2635" s="38" t="s">
        <v>199</v>
      </c>
      <c r="F2635" s="38" t="s">
        <v>24</v>
      </c>
    </row>
    <row r="2636" spans="1:6" ht="204" x14ac:dyDescent="0.25">
      <c r="A2636" s="34">
        <f>+'Key Dates'!$B$36</f>
        <v>45699</v>
      </c>
      <c r="B2636" s="34">
        <f>+'Key Dates'!$B$36</f>
        <v>45699</v>
      </c>
      <c r="C2636" s="47" t="s">
        <v>887</v>
      </c>
      <c r="D2636" s="37" t="s">
        <v>552</v>
      </c>
      <c r="E2636" s="38" t="s">
        <v>199</v>
      </c>
      <c r="F2636" s="38" t="s">
        <v>24</v>
      </c>
    </row>
    <row r="2637" spans="1:6" ht="141.75" x14ac:dyDescent="0.25">
      <c r="A2637" s="34">
        <f>+'Key Dates'!$B$36</f>
        <v>45699</v>
      </c>
      <c r="B2637" s="34">
        <f>+'Key Dates'!$B$36</f>
        <v>45699</v>
      </c>
      <c r="C2637" s="47" t="s">
        <v>686</v>
      </c>
      <c r="D2637" s="37" t="s">
        <v>553</v>
      </c>
      <c r="E2637" s="38" t="s">
        <v>199</v>
      </c>
      <c r="F2637" s="38" t="s">
        <v>24</v>
      </c>
    </row>
    <row r="2638" spans="1:6" ht="94.5" x14ac:dyDescent="0.25">
      <c r="A2638" s="34">
        <f>+'Key Dates'!$B$36</f>
        <v>45699</v>
      </c>
      <c r="B2638" s="34">
        <f>+'Key Dates'!$B$36</f>
        <v>45699</v>
      </c>
      <c r="C2638" s="47" t="s">
        <v>888</v>
      </c>
      <c r="D2638" s="37" t="s">
        <v>200</v>
      </c>
      <c r="E2638" s="38" t="s">
        <v>199</v>
      </c>
      <c r="F2638" s="38" t="s">
        <v>24</v>
      </c>
    </row>
    <row r="2639" spans="1:6" ht="141.75" x14ac:dyDescent="0.25">
      <c r="A2639" s="34">
        <f>+'Key Dates'!$B$36</f>
        <v>45699</v>
      </c>
      <c r="B2639" s="34">
        <f>+'Key Dates'!$B$36</f>
        <v>45699</v>
      </c>
      <c r="C2639" s="47" t="s">
        <v>889</v>
      </c>
      <c r="D2639" s="37" t="s">
        <v>554</v>
      </c>
      <c r="E2639" s="38" t="s">
        <v>199</v>
      </c>
      <c r="F2639" s="38" t="s">
        <v>24</v>
      </c>
    </row>
    <row r="2640" spans="1:6" ht="47.25" x14ac:dyDescent="0.25">
      <c r="A2640" s="34">
        <f>+'Key Dates'!$B$9-25</f>
        <v>45702</v>
      </c>
      <c r="B2640" s="34">
        <f>+'Key Dates'!$B$9-25</f>
        <v>45702</v>
      </c>
      <c r="C2640" s="44" t="s">
        <v>308</v>
      </c>
      <c r="D2640" s="27" t="s">
        <v>67</v>
      </c>
      <c r="E2640" s="2" t="s">
        <v>17</v>
      </c>
      <c r="F2640" s="2" t="s">
        <v>68</v>
      </c>
    </row>
    <row r="2641" spans="1:6" ht="47.25" x14ac:dyDescent="0.25">
      <c r="A2641" s="34">
        <f>+'Key Dates'!$B$9-25</f>
        <v>45702</v>
      </c>
      <c r="B2641" s="34">
        <f>+'Key Dates'!$B$9-25</f>
        <v>45702</v>
      </c>
      <c r="C2641" s="44" t="s">
        <v>308</v>
      </c>
      <c r="D2641" s="27" t="s">
        <v>67</v>
      </c>
      <c r="E2641" s="2" t="s">
        <v>18</v>
      </c>
      <c r="F2641" s="2" t="s">
        <v>68</v>
      </c>
    </row>
    <row r="2642" spans="1:6" ht="47.25" x14ac:dyDescent="0.25">
      <c r="A2642" s="34">
        <f>+'Key Dates'!$B$9-25</f>
        <v>45702</v>
      </c>
      <c r="B2642" s="34">
        <f>+'Key Dates'!$B$9-25</f>
        <v>45702</v>
      </c>
      <c r="C2642" s="44" t="s">
        <v>308</v>
      </c>
      <c r="D2642" s="27" t="s">
        <v>67</v>
      </c>
      <c r="E2642" s="2" t="s">
        <v>30</v>
      </c>
      <c r="F2642" s="2" t="s">
        <v>68</v>
      </c>
    </row>
    <row r="2643" spans="1:6" ht="47.25" x14ac:dyDescent="0.25">
      <c r="A2643" s="34">
        <f>+'Key Dates'!$B$9-25</f>
        <v>45702</v>
      </c>
      <c r="B2643" s="34">
        <f>+'Key Dates'!$B$9-25</f>
        <v>45702</v>
      </c>
      <c r="C2643" s="44" t="s">
        <v>309</v>
      </c>
      <c r="D2643" s="27" t="s">
        <v>69</v>
      </c>
      <c r="E2643" s="2" t="s">
        <v>17</v>
      </c>
      <c r="F2643" s="2" t="s">
        <v>31</v>
      </c>
    </row>
    <row r="2644" spans="1:6" ht="47.25" x14ac:dyDescent="0.25">
      <c r="A2644" s="34">
        <f>+'Key Dates'!$B$9-25</f>
        <v>45702</v>
      </c>
      <c r="B2644" s="34">
        <f>+'Key Dates'!$B$9-25</f>
        <v>45702</v>
      </c>
      <c r="C2644" s="44" t="s">
        <v>309</v>
      </c>
      <c r="D2644" s="27" t="s">
        <v>69</v>
      </c>
      <c r="E2644" s="2" t="s">
        <v>18</v>
      </c>
      <c r="F2644" s="2" t="s">
        <v>31</v>
      </c>
    </row>
    <row r="2645" spans="1:6" ht="47.25" x14ac:dyDescent="0.25">
      <c r="A2645" s="34">
        <f>+'Key Dates'!$B$9-25</f>
        <v>45702</v>
      </c>
      <c r="B2645" s="34">
        <f>+'Key Dates'!$B$9-25</f>
        <v>45702</v>
      </c>
      <c r="C2645" s="44" t="s">
        <v>309</v>
      </c>
      <c r="D2645" s="27" t="s">
        <v>69</v>
      </c>
      <c r="E2645" s="2" t="s">
        <v>30</v>
      </c>
      <c r="F2645" s="2" t="s">
        <v>31</v>
      </c>
    </row>
    <row r="2646" spans="1:6" ht="110.25" x14ac:dyDescent="0.25">
      <c r="A2646" s="34">
        <f>+'Key Dates'!$B$9-25</f>
        <v>45702</v>
      </c>
      <c r="B2646" s="34">
        <f>+'Key Dates'!$B$9-25</f>
        <v>45702</v>
      </c>
      <c r="C2646" s="44" t="s">
        <v>322</v>
      </c>
      <c r="D2646" s="27" t="s">
        <v>71</v>
      </c>
      <c r="E2646" s="2" t="s">
        <v>17</v>
      </c>
      <c r="F2646" s="2" t="s">
        <v>39</v>
      </c>
    </row>
    <row r="2647" spans="1:6" ht="110.25" x14ac:dyDescent="0.25">
      <c r="A2647" s="34">
        <f>+'Key Dates'!$B$9-25</f>
        <v>45702</v>
      </c>
      <c r="B2647" s="34">
        <f>+'Key Dates'!$B$9-25</f>
        <v>45702</v>
      </c>
      <c r="C2647" s="44" t="s">
        <v>322</v>
      </c>
      <c r="D2647" s="27" t="s">
        <v>71</v>
      </c>
      <c r="E2647" s="2" t="s">
        <v>18</v>
      </c>
      <c r="F2647" s="2" t="s">
        <v>39</v>
      </c>
    </row>
    <row r="2648" spans="1:6" ht="110.25" x14ac:dyDescent="0.25">
      <c r="A2648" s="34">
        <f>+'Key Dates'!$B$9-25</f>
        <v>45702</v>
      </c>
      <c r="B2648" s="34">
        <f>+'Key Dates'!$B$9-25</f>
        <v>45702</v>
      </c>
      <c r="C2648" s="44" t="s">
        <v>322</v>
      </c>
      <c r="D2648" s="27" t="s">
        <v>71</v>
      </c>
      <c r="E2648" s="2" t="s">
        <v>30</v>
      </c>
      <c r="F2648" s="2" t="s">
        <v>39</v>
      </c>
    </row>
    <row r="2649" spans="1:6" ht="94.5" x14ac:dyDescent="0.25">
      <c r="A2649" s="34">
        <f>+'Key Dates'!$B$36+3</f>
        <v>45702</v>
      </c>
      <c r="B2649" s="34">
        <f>+'Key Dates'!$B$36+10</f>
        <v>45709</v>
      </c>
      <c r="C2649" s="45" t="s">
        <v>595</v>
      </c>
      <c r="D2649" s="35" t="s">
        <v>350</v>
      </c>
      <c r="E2649" s="36" t="s">
        <v>199</v>
      </c>
      <c r="F2649" s="36" t="s">
        <v>34</v>
      </c>
    </row>
    <row r="2650" spans="1:6" ht="31.5" x14ac:dyDescent="0.25">
      <c r="A2650" s="34">
        <f>+'Key Dates'!$B$31</f>
        <v>45705</v>
      </c>
      <c r="B2650" s="34">
        <f>+'Key Dates'!$B$31</f>
        <v>45705</v>
      </c>
      <c r="C2650" s="47" t="s">
        <v>691</v>
      </c>
      <c r="D2650" s="27" t="s">
        <v>28</v>
      </c>
      <c r="E2650" s="2" t="s">
        <v>29</v>
      </c>
      <c r="F2650" s="2" t="s">
        <v>29</v>
      </c>
    </row>
    <row r="2651" spans="1:6" ht="63" x14ac:dyDescent="0.25">
      <c r="A2651" s="34">
        <f>+'Key Dates'!$B$9-21</f>
        <v>45706</v>
      </c>
      <c r="B2651" s="34">
        <f>+'Key Dates'!$B$9-21</f>
        <v>45706</v>
      </c>
      <c r="C2651" s="44" t="s">
        <v>325</v>
      </c>
      <c r="D2651" s="27" t="s">
        <v>72</v>
      </c>
      <c r="E2651" s="2" t="s">
        <v>17</v>
      </c>
      <c r="F2651" s="2" t="s">
        <v>210</v>
      </c>
    </row>
    <row r="2652" spans="1:6" ht="63" x14ac:dyDescent="0.25">
      <c r="A2652" s="34">
        <f>+'Key Dates'!$B$9-21</f>
        <v>45706</v>
      </c>
      <c r="B2652" s="34">
        <f>+'Key Dates'!$B$9-21</f>
        <v>45706</v>
      </c>
      <c r="C2652" s="44" t="s">
        <v>325</v>
      </c>
      <c r="D2652" s="27" t="s">
        <v>72</v>
      </c>
      <c r="E2652" s="2" t="s">
        <v>18</v>
      </c>
      <c r="F2652" s="2" t="s">
        <v>210</v>
      </c>
    </row>
    <row r="2653" spans="1:6" ht="63" x14ac:dyDescent="0.25">
      <c r="A2653" s="34">
        <f>+'Key Dates'!$B$9-21</f>
        <v>45706</v>
      </c>
      <c r="B2653" s="34">
        <f>+'Key Dates'!$B$9-21</f>
        <v>45706</v>
      </c>
      <c r="C2653" s="44" t="s">
        <v>325</v>
      </c>
      <c r="D2653" s="27" t="s">
        <v>72</v>
      </c>
      <c r="E2653" s="2" t="s">
        <v>30</v>
      </c>
      <c r="F2653" s="2" t="s">
        <v>210</v>
      </c>
    </row>
    <row r="2654" spans="1:6" ht="78.75" x14ac:dyDescent="0.25">
      <c r="A2654" s="34">
        <f>+'Key Dates'!$B$39-49</f>
        <v>45706</v>
      </c>
      <c r="B2654" s="34">
        <f>+'Key Dates'!$B$39-3</f>
        <v>45752</v>
      </c>
      <c r="C2654" s="45" t="s">
        <v>890</v>
      </c>
      <c r="D2654" s="27" t="s">
        <v>79</v>
      </c>
      <c r="E2654" s="2" t="s">
        <v>201</v>
      </c>
      <c r="F2654" s="2" t="s">
        <v>51</v>
      </c>
    </row>
    <row r="2655" spans="1:6" ht="63" x14ac:dyDescent="0.25">
      <c r="A2655" s="34">
        <f>+'Key Dates'!$B$9-20</f>
        <v>45707</v>
      </c>
      <c r="B2655" s="34">
        <f>+'Key Dates'!$B$9-20</f>
        <v>45707</v>
      </c>
      <c r="C2655" s="44" t="s">
        <v>334</v>
      </c>
      <c r="D2655" s="27" t="s">
        <v>73</v>
      </c>
      <c r="E2655" s="2" t="s">
        <v>17</v>
      </c>
      <c r="F2655" s="2" t="s">
        <v>210</v>
      </c>
    </row>
    <row r="2656" spans="1:6" ht="63" x14ac:dyDescent="0.25">
      <c r="A2656" s="34">
        <f>+'Key Dates'!$B$9-20</f>
        <v>45707</v>
      </c>
      <c r="B2656" s="34">
        <f>+'Key Dates'!$B$9-20</f>
        <v>45707</v>
      </c>
      <c r="C2656" s="44" t="s">
        <v>334</v>
      </c>
      <c r="D2656" s="27" t="s">
        <v>73</v>
      </c>
      <c r="E2656" s="2" t="s">
        <v>18</v>
      </c>
      <c r="F2656" s="2" t="s">
        <v>210</v>
      </c>
    </row>
    <row r="2657" spans="1:6" ht="63" x14ac:dyDescent="0.25">
      <c r="A2657" s="34">
        <f>+'Key Dates'!$B$9-20</f>
        <v>45707</v>
      </c>
      <c r="B2657" s="34">
        <f>+'Key Dates'!$B$9-20</f>
        <v>45707</v>
      </c>
      <c r="C2657" s="44" t="s">
        <v>334</v>
      </c>
      <c r="D2657" s="27" t="s">
        <v>73</v>
      </c>
      <c r="E2657" s="2" t="s">
        <v>30</v>
      </c>
      <c r="F2657" s="2" t="s">
        <v>210</v>
      </c>
    </row>
    <row r="2658" spans="1:6" ht="78.75" x14ac:dyDescent="0.25">
      <c r="A2658" s="34">
        <f>+'Key Dates'!$B$9-20</f>
        <v>45707</v>
      </c>
      <c r="B2658" s="34">
        <f>+'Key Dates'!$B$9-20</f>
        <v>45707</v>
      </c>
      <c r="C2658" s="45" t="s">
        <v>644</v>
      </c>
      <c r="D2658" s="35" t="s">
        <v>352</v>
      </c>
      <c r="E2658" s="36" t="s">
        <v>17</v>
      </c>
      <c r="F2658" s="36" t="s">
        <v>68</v>
      </c>
    </row>
    <row r="2659" spans="1:6" ht="78.75" x14ac:dyDescent="0.25">
      <c r="A2659" s="34">
        <f>+'Key Dates'!$B$9-20</f>
        <v>45707</v>
      </c>
      <c r="B2659" s="34">
        <f>+'Key Dates'!$B$9-20</f>
        <v>45707</v>
      </c>
      <c r="C2659" s="45" t="s">
        <v>644</v>
      </c>
      <c r="D2659" s="35" t="s">
        <v>352</v>
      </c>
      <c r="E2659" s="36" t="s">
        <v>18</v>
      </c>
      <c r="F2659" s="36" t="s">
        <v>68</v>
      </c>
    </row>
    <row r="2660" spans="1:6" ht="78.75" x14ac:dyDescent="0.25">
      <c r="A2660" s="34">
        <f>+'Key Dates'!$B$9-20</f>
        <v>45707</v>
      </c>
      <c r="B2660" s="34">
        <f>+'Key Dates'!$B$9-20</f>
        <v>45707</v>
      </c>
      <c r="C2660" s="45" t="s">
        <v>644</v>
      </c>
      <c r="D2660" s="35" t="s">
        <v>352</v>
      </c>
      <c r="E2660" s="36" t="s">
        <v>30</v>
      </c>
      <c r="F2660" s="36" t="s">
        <v>68</v>
      </c>
    </row>
    <row r="2661" spans="1:6" ht="173.25" x14ac:dyDescent="0.25">
      <c r="A2661" s="34">
        <f>+'Key Dates'!$B$9-20</f>
        <v>45707</v>
      </c>
      <c r="B2661" s="34">
        <f>+'Key Dates'!$B$9-4</f>
        <v>45723</v>
      </c>
      <c r="C2661" s="45" t="s">
        <v>695</v>
      </c>
      <c r="D2661" s="35" t="s">
        <v>133</v>
      </c>
      <c r="E2661" s="36" t="s">
        <v>17</v>
      </c>
      <c r="F2661" s="36" t="s">
        <v>210</v>
      </c>
    </row>
    <row r="2662" spans="1:6" ht="173.25" x14ac:dyDescent="0.25">
      <c r="A2662" s="34">
        <f>+'Key Dates'!$B$9-20</f>
        <v>45707</v>
      </c>
      <c r="B2662" s="34">
        <f>+'Key Dates'!$B$9-4</f>
        <v>45723</v>
      </c>
      <c r="C2662" s="45" t="s">
        <v>695</v>
      </c>
      <c r="D2662" s="35" t="s">
        <v>133</v>
      </c>
      <c r="E2662" s="36" t="s">
        <v>18</v>
      </c>
      <c r="F2662" s="36" t="s">
        <v>210</v>
      </c>
    </row>
    <row r="2663" spans="1:6" ht="173.25" x14ac:dyDescent="0.25">
      <c r="A2663" s="34">
        <f>+'Key Dates'!$B$9-20</f>
        <v>45707</v>
      </c>
      <c r="B2663" s="34">
        <f>+'Key Dates'!$B$9-4</f>
        <v>45723</v>
      </c>
      <c r="C2663" s="45" t="s">
        <v>695</v>
      </c>
      <c r="D2663" s="35" t="s">
        <v>133</v>
      </c>
      <c r="E2663" s="36" t="s">
        <v>30</v>
      </c>
      <c r="F2663" s="36" t="s">
        <v>210</v>
      </c>
    </row>
    <row r="2664" spans="1:6" ht="94.5" x14ac:dyDescent="0.25">
      <c r="A2664" s="34">
        <f>+'Key Dates'!$B$39-47</f>
        <v>45708</v>
      </c>
      <c r="B2664" s="34">
        <f>+'Key Dates'!$B$39-47</f>
        <v>45708</v>
      </c>
      <c r="C2664" s="45" t="s">
        <v>891</v>
      </c>
      <c r="D2664" s="35" t="s">
        <v>341</v>
      </c>
      <c r="E2664" s="36" t="s">
        <v>201</v>
      </c>
      <c r="F2664" s="36" t="s">
        <v>585</v>
      </c>
    </row>
    <row r="2665" spans="1:6" ht="114.75" x14ac:dyDescent="0.25">
      <c r="A2665" s="34">
        <f>+'Key Dates'!$B$9-19</f>
        <v>45708</v>
      </c>
      <c r="B2665" s="34">
        <f>+'Key Dates'!$B$9-19</f>
        <v>45708</v>
      </c>
      <c r="C2665" s="45" t="s">
        <v>597</v>
      </c>
      <c r="D2665" s="35" t="s">
        <v>555</v>
      </c>
      <c r="E2665" s="36" t="s">
        <v>17</v>
      </c>
      <c r="F2665" s="36" t="s">
        <v>585</v>
      </c>
    </row>
    <row r="2666" spans="1:6" ht="114.75" x14ac:dyDescent="0.25">
      <c r="A2666" s="34">
        <f>+'Key Dates'!$B$9-19</f>
        <v>45708</v>
      </c>
      <c r="B2666" s="34">
        <f>+'Key Dates'!$B$9-19</f>
        <v>45708</v>
      </c>
      <c r="C2666" s="45" t="s">
        <v>597</v>
      </c>
      <c r="D2666" s="35" t="s">
        <v>555</v>
      </c>
      <c r="E2666" s="36" t="s">
        <v>18</v>
      </c>
      <c r="F2666" s="36" t="s">
        <v>585</v>
      </c>
    </row>
    <row r="2667" spans="1:6" ht="114.75" x14ac:dyDescent="0.25">
      <c r="A2667" s="34">
        <f>+'Key Dates'!$B$9-19</f>
        <v>45708</v>
      </c>
      <c r="B2667" s="34">
        <f>+'Key Dates'!$B$9-19</f>
        <v>45708</v>
      </c>
      <c r="C2667" s="45" t="s">
        <v>597</v>
      </c>
      <c r="D2667" s="35" t="s">
        <v>555</v>
      </c>
      <c r="E2667" s="36" t="s">
        <v>30</v>
      </c>
      <c r="F2667" s="36" t="s">
        <v>585</v>
      </c>
    </row>
    <row r="2668" spans="1:6" ht="236.25" x14ac:dyDescent="0.25">
      <c r="A2668" s="34">
        <f>+'Key Dates'!$B$9-18</f>
        <v>45709</v>
      </c>
      <c r="B2668" s="34">
        <f>+'Key Dates'!$B$9-1</f>
        <v>45726</v>
      </c>
      <c r="C2668" s="45" t="s">
        <v>627</v>
      </c>
      <c r="D2668" s="35" t="s">
        <v>353</v>
      </c>
      <c r="E2668" s="36" t="s">
        <v>17</v>
      </c>
      <c r="F2668" s="36" t="s">
        <v>208</v>
      </c>
    </row>
    <row r="2669" spans="1:6" ht="236.25" x14ac:dyDescent="0.25">
      <c r="A2669" s="34">
        <f>+'Key Dates'!$B$9-18</f>
        <v>45709</v>
      </c>
      <c r="B2669" s="34">
        <f>+'Key Dates'!$B$9-1</f>
        <v>45726</v>
      </c>
      <c r="C2669" s="45" t="s">
        <v>627</v>
      </c>
      <c r="D2669" s="35" t="s">
        <v>353</v>
      </c>
      <c r="E2669" s="36" t="s">
        <v>18</v>
      </c>
      <c r="F2669" s="36" t="s">
        <v>208</v>
      </c>
    </row>
    <row r="2670" spans="1:6" ht="236.25" x14ac:dyDescent="0.25">
      <c r="A2670" s="34">
        <f>+'Key Dates'!$B$9-18</f>
        <v>45709</v>
      </c>
      <c r="B2670" s="34">
        <f>+'Key Dates'!$B$9-1</f>
        <v>45726</v>
      </c>
      <c r="C2670" s="45" t="s">
        <v>627</v>
      </c>
      <c r="D2670" s="35" t="s">
        <v>353</v>
      </c>
      <c r="E2670" s="36" t="s">
        <v>30</v>
      </c>
      <c r="F2670" s="36" t="s">
        <v>208</v>
      </c>
    </row>
    <row r="2671" spans="1:6" ht="94.5" x14ac:dyDescent="0.25">
      <c r="A2671" s="34">
        <f>+'Key Dates'!$B$39-45</f>
        <v>45710</v>
      </c>
      <c r="B2671" s="34">
        <f>+'Key Dates'!$B$39</f>
        <v>45755</v>
      </c>
      <c r="C2671" s="45" t="s">
        <v>892</v>
      </c>
      <c r="D2671" s="35" t="s">
        <v>61</v>
      </c>
      <c r="E2671" s="36" t="s">
        <v>201</v>
      </c>
      <c r="F2671" s="36" t="s">
        <v>210</v>
      </c>
    </row>
    <row r="2672" spans="1:6" ht="47.25" x14ac:dyDescent="0.25">
      <c r="A2672" s="34">
        <f>+'Key Dates'!$B$9-14</f>
        <v>45713</v>
      </c>
      <c r="B2672" s="34">
        <f>+'Key Dates'!$B$9-14</f>
        <v>45713</v>
      </c>
      <c r="C2672" s="44" t="s">
        <v>519</v>
      </c>
      <c r="D2672" s="27" t="s">
        <v>77</v>
      </c>
      <c r="E2672" s="2" t="s">
        <v>17</v>
      </c>
      <c r="F2672" s="2" t="s">
        <v>36</v>
      </c>
    </row>
    <row r="2673" spans="1:6" ht="47.25" x14ac:dyDescent="0.25">
      <c r="A2673" s="34">
        <f>+'Key Dates'!$B$9-14</f>
        <v>45713</v>
      </c>
      <c r="B2673" s="34">
        <f>+'Key Dates'!$B$9-14</f>
        <v>45713</v>
      </c>
      <c r="C2673" s="44" t="s">
        <v>519</v>
      </c>
      <c r="D2673" s="27" t="s">
        <v>77</v>
      </c>
      <c r="E2673" s="2" t="s">
        <v>18</v>
      </c>
      <c r="F2673" s="2" t="s">
        <v>36</v>
      </c>
    </row>
    <row r="2674" spans="1:6" ht="47.25" x14ac:dyDescent="0.25">
      <c r="A2674" s="34">
        <f>+'Key Dates'!$B$9-14</f>
        <v>45713</v>
      </c>
      <c r="B2674" s="34">
        <f>+'Key Dates'!$B$9-14</f>
        <v>45713</v>
      </c>
      <c r="C2674" s="44" t="s">
        <v>519</v>
      </c>
      <c r="D2674" s="27" t="s">
        <v>77</v>
      </c>
      <c r="E2674" s="2" t="s">
        <v>30</v>
      </c>
      <c r="F2674" s="2" t="s">
        <v>36</v>
      </c>
    </row>
    <row r="2675" spans="1:6" ht="78.75" x14ac:dyDescent="0.25">
      <c r="A2675" s="34">
        <f>+'Key Dates'!$B$9-14</f>
        <v>45713</v>
      </c>
      <c r="B2675" s="34">
        <f>+'Key Dates'!$B$9-14</f>
        <v>45713</v>
      </c>
      <c r="C2675" s="45" t="s">
        <v>699</v>
      </c>
      <c r="D2675" s="35" t="s">
        <v>423</v>
      </c>
      <c r="E2675" s="36" t="s">
        <v>17</v>
      </c>
      <c r="F2675" s="36" t="s">
        <v>36</v>
      </c>
    </row>
    <row r="2676" spans="1:6" ht="78.75" x14ac:dyDescent="0.25">
      <c r="A2676" s="34">
        <f>+'Key Dates'!$B$9-14</f>
        <v>45713</v>
      </c>
      <c r="B2676" s="34">
        <f>+'Key Dates'!$B$9-14</f>
        <v>45713</v>
      </c>
      <c r="C2676" s="45" t="s">
        <v>699</v>
      </c>
      <c r="D2676" s="35" t="s">
        <v>423</v>
      </c>
      <c r="E2676" s="36" t="s">
        <v>18</v>
      </c>
      <c r="F2676" s="36" t="s">
        <v>36</v>
      </c>
    </row>
    <row r="2677" spans="1:6" ht="78.75" x14ac:dyDescent="0.25">
      <c r="A2677" s="34">
        <f>+'Key Dates'!$B$9-14</f>
        <v>45713</v>
      </c>
      <c r="B2677" s="34">
        <f>+'Key Dates'!$B$9-14</f>
        <v>45713</v>
      </c>
      <c r="C2677" s="45" t="s">
        <v>699</v>
      </c>
      <c r="D2677" s="35" t="s">
        <v>423</v>
      </c>
      <c r="E2677" s="36" t="s">
        <v>30</v>
      </c>
      <c r="F2677" s="36" t="s">
        <v>36</v>
      </c>
    </row>
    <row r="2678" spans="1:6" ht="78.75" x14ac:dyDescent="0.25">
      <c r="A2678" s="34">
        <f>+'Key Dates'!$B$9-14</f>
        <v>45713</v>
      </c>
      <c r="B2678" s="34">
        <f>+'Key Dates'!$B$9-14</f>
        <v>45713</v>
      </c>
      <c r="C2678" s="44" t="s">
        <v>893</v>
      </c>
      <c r="D2678" s="27" t="s">
        <v>78</v>
      </c>
      <c r="E2678" s="2" t="s">
        <v>17</v>
      </c>
      <c r="F2678" s="2" t="s">
        <v>36</v>
      </c>
    </row>
    <row r="2679" spans="1:6" ht="78.75" x14ac:dyDescent="0.25">
      <c r="A2679" s="34">
        <f>+'Key Dates'!$B$9-14</f>
        <v>45713</v>
      </c>
      <c r="B2679" s="34">
        <f>+'Key Dates'!$B$9-14</f>
        <v>45713</v>
      </c>
      <c r="C2679" s="44" t="s">
        <v>893</v>
      </c>
      <c r="D2679" s="27" t="s">
        <v>78</v>
      </c>
      <c r="E2679" s="2" t="s">
        <v>18</v>
      </c>
      <c r="F2679" s="2" t="s">
        <v>36</v>
      </c>
    </row>
    <row r="2680" spans="1:6" ht="78.75" x14ac:dyDescent="0.25">
      <c r="A2680" s="34">
        <f>+'Key Dates'!$B$9-14</f>
        <v>45713</v>
      </c>
      <c r="B2680" s="34">
        <f>+'Key Dates'!$B$9-14</f>
        <v>45713</v>
      </c>
      <c r="C2680" s="44" t="s">
        <v>893</v>
      </c>
      <c r="D2680" s="27" t="s">
        <v>78</v>
      </c>
      <c r="E2680" s="2" t="s">
        <v>30</v>
      </c>
      <c r="F2680" s="2" t="s">
        <v>36</v>
      </c>
    </row>
    <row r="2681" spans="1:6" ht="63" x14ac:dyDescent="0.25">
      <c r="A2681" s="34">
        <f>+'Key Dates'!$B$9-14</f>
        <v>45713</v>
      </c>
      <c r="B2681" s="34">
        <f>+'Key Dates'!$B$9-14</f>
        <v>45713</v>
      </c>
      <c r="C2681" s="44" t="s">
        <v>344</v>
      </c>
      <c r="D2681" s="27" t="s">
        <v>58</v>
      </c>
      <c r="E2681" s="2" t="s">
        <v>17</v>
      </c>
      <c r="F2681" s="2" t="s">
        <v>32</v>
      </c>
    </row>
    <row r="2682" spans="1:6" ht="63" x14ac:dyDescent="0.25">
      <c r="A2682" s="34">
        <f>+'Key Dates'!$B$9-14</f>
        <v>45713</v>
      </c>
      <c r="B2682" s="34">
        <f>+'Key Dates'!$B$9-14</f>
        <v>45713</v>
      </c>
      <c r="C2682" s="44" t="s">
        <v>344</v>
      </c>
      <c r="D2682" s="27" t="s">
        <v>58</v>
      </c>
      <c r="E2682" s="2" t="s">
        <v>18</v>
      </c>
      <c r="F2682" s="2" t="s">
        <v>32</v>
      </c>
    </row>
    <row r="2683" spans="1:6" ht="63" x14ac:dyDescent="0.25">
      <c r="A2683" s="34">
        <f>+'Key Dates'!$B$9-14</f>
        <v>45713</v>
      </c>
      <c r="B2683" s="34">
        <f>+'Key Dates'!$B$9-14</f>
        <v>45713</v>
      </c>
      <c r="C2683" s="44" t="s">
        <v>344</v>
      </c>
      <c r="D2683" s="27" t="s">
        <v>58</v>
      </c>
      <c r="E2683" s="2" t="s">
        <v>30</v>
      </c>
      <c r="F2683" s="2" t="s">
        <v>32</v>
      </c>
    </row>
    <row r="2684" spans="1:6" ht="94.5" x14ac:dyDescent="0.25">
      <c r="A2684" s="34">
        <f>+'Key Dates'!$B$39-42</f>
        <v>45713</v>
      </c>
      <c r="B2684" s="34">
        <f>+'Key Dates'!$B$39-1</f>
        <v>45754</v>
      </c>
      <c r="C2684" s="44" t="s">
        <v>698</v>
      </c>
      <c r="D2684" s="27" t="s">
        <v>50</v>
      </c>
      <c r="E2684" s="2" t="s">
        <v>201</v>
      </c>
      <c r="F2684" s="2" t="s">
        <v>51</v>
      </c>
    </row>
    <row r="2685" spans="1:6" ht="165.75" x14ac:dyDescent="0.25">
      <c r="A2685" s="34">
        <f>+'Key Dates'!$B$40-74</f>
        <v>45716</v>
      </c>
      <c r="B2685" s="34">
        <f>+'Key Dates'!$B$40-74</f>
        <v>45716</v>
      </c>
      <c r="C2685" s="45" t="s">
        <v>894</v>
      </c>
      <c r="D2685" s="35" t="s">
        <v>548</v>
      </c>
      <c r="E2685" s="36" t="s">
        <v>202</v>
      </c>
      <c r="F2685" s="36" t="s">
        <v>36</v>
      </c>
    </row>
    <row r="2686" spans="1:6" ht="110.25" x14ac:dyDescent="0.25">
      <c r="A2686" s="34">
        <f>+'Key Dates'!$B$9-11</f>
        <v>45716</v>
      </c>
      <c r="B2686" s="34">
        <f>+'Key Dates'!$B$9-11</f>
        <v>45716</v>
      </c>
      <c r="C2686" s="45" t="s">
        <v>601</v>
      </c>
      <c r="D2686" s="35" t="s">
        <v>356</v>
      </c>
      <c r="E2686" s="2" t="s">
        <v>17</v>
      </c>
      <c r="F2686" s="2" t="s">
        <v>36</v>
      </c>
    </row>
    <row r="2687" spans="1:6" ht="110.25" x14ac:dyDescent="0.25">
      <c r="A2687" s="34">
        <f>+'Key Dates'!$B$9-11</f>
        <v>45716</v>
      </c>
      <c r="B2687" s="34">
        <f>+'Key Dates'!$B$9-11</f>
        <v>45716</v>
      </c>
      <c r="C2687" s="45" t="s">
        <v>601</v>
      </c>
      <c r="D2687" s="35" t="s">
        <v>356</v>
      </c>
      <c r="E2687" s="2" t="s">
        <v>18</v>
      </c>
      <c r="F2687" s="2" t="s">
        <v>36</v>
      </c>
    </row>
    <row r="2688" spans="1:6" ht="110.25" x14ac:dyDescent="0.25">
      <c r="A2688" s="34">
        <f>+'Key Dates'!$B$9-11</f>
        <v>45716</v>
      </c>
      <c r="B2688" s="34">
        <f>+'Key Dates'!$B$9-11</f>
        <v>45716</v>
      </c>
      <c r="C2688" s="45" t="s">
        <v>601</v>
      </c>
      <c r="D2688" s="35" t="s">
        <v>356</v>
      </c>
      <c r="E2688" s="2" t="s">
        <v>30</v>
      </c>
      <c r="F2688" s="2" t="s">
        <v>36</v>
      </c>
    </row>
    <row r="2689" spans="1:6" ht="63" x14ac:dyDescent="0.25">
      <c r="A2689" s="34">
        <f>+'Key Dates'!$B$9-11</f>
        <v>45716</v>
      </c>
      <c r="B2689" s="34">
        <f>+'Key Dates'!$B$9-11</f>
        <v>45716</v>
      </c>
      <c r="C2689" s="44" t="s">
        <v>362</v>
      </c>
      <c r="D2689" s="27" t="s">
        <v>62</v>
      </c>
      <c r="E2689" s="2" t="s">
        <v>17</v>
      </c>
      <c r="F2689" s="2" t="s">
        <v>26</v>
      </c>
    </row>
    <row r="2690" spans="1:6" ht="63" x14ac:dyDescent="0.25">
      <c r="A2690" s="34">
        <f>+'Key Dates'!$B$9-11</f>
        <v>45716</v>
      </c>
      <c r="B2690" s="34">
        <f>+'Key Dates'!$B$9-11</f>
        <v>45716</v>
      </c>
      <c r="C2690" s="44" t="s">
        <v>362</v>
      </c>
      <c r="D2690" s="27" t="s">
        <v>62</v>
      </c>
      <c r="E2690" s="2" t="s">
        <v>18</v>
      </c>
      <c r="F2690" s="2" t="s">
        <v>26</v>
      </c>
    </row>
    <row r="2691" spans="1:6" ht="63" x14ac:dyDescent="0.25">
      <c r="A2691" s="34">
        <f>+'Key Dates'!$B$9-11</f>
        <v>45716</v>
      </c>
      <c r="B2691" s="34">
        <f>+'Key Dates'!$B$9-11</f>
        <v>45716</v>
      </c>
      <c r="C2691" s="44" t="s">
        <v>362</v>
      </c>
      <c r="D2691" s="27" t="s">
        <v>62</v>
      </c>
      <c r="E2691" s="2" t="s">
        <v>30</v>
      </c>
      <c r="F2691" s="2" t="s">
        <v>26</v>
      </c>
    </row>
    <row r="2692" spans="1:6" ht="47.25" x14ac:dyDescent="0.25">
      <c r="A2692" s="34">
        <f>+'Key Dates'!$B$9-11</f>
        <v>45716</v>
      </c>
      <c r="B2692" s="34">
        <f>+'Key Dates'!$B$9-11</f>
        <v>45716</v>
      </c>
      <c r="C2692" s="44" t="s">
        <v>361</v>
      </c>
      <c r="D2692" s="27" t="s">
        <v>80</v>
      </c>
      <c r="E2692" s="2" t="s">
        <v>17</v>
      </c>
      <c r="F2692" s="2" t="s">
        <v>68</v>
      </c>
    </row>
    <row r="2693" spans="1:6" ht="47.25" x14ac:dyDescent="0.25">
      <c r="A2693" s="34">
        <f>+'Key Dates'!$B$9-11</f>
        <v>45716</v>
      </c>
      <c r="B2693" s="34">
        <f>+'Key Dates'!$B$9-11</f>
        <v>45716</v>
      </c>
      <c r="C2693" s="44" t="s">
        <v>361</v>
      </c>
      <c r="D2693" s="27" t="s">
        <v>80</v>
      </c>
      <c r="E2693" s="2" t="s">
        <v>18</v>
      </c>
      <c r="F2693" s="2" t="s">
        <v>68</v>
      </c>
    </row>
    <row r="2694" spans="1:6" ht="47.25" x14ac:dyDescent="0.25">
      <c r="A2694" s="34">
        <f>+'Key Dates'!$B$9-11</f>
        <v>45716</v>
      </c>
      <c r="B2694" s="34">
        <f>+'Key Dates'!$B$9-11</f>
        <v>45716</v>
      </c>
      <c r="C2694" s="44" t="s">
        <v>361</v>
      </c>
      <c r="D2694" s="27" t="s">
        <v>80</v>
      </c>
      <c r="E2694" s="2" t="s">
        <v>30</v>
      </c>
      <c r="F2694" s="2" t="s">
        <v>68</v>
      </c>
    </row>
    <row r="2695" spans="1:6" ht="110.25" x14ac:dyDescent="0.25">
      <c r="A2695" s="34">
        <v>45716</v>
      </c>
      <c r="B2695" s="34">
        <v>45716</v>
      </c>
      <c r="C2695" s="44" t="s">
        <v>520</v>
      </c>
      <c r="D2695" s="27" t="s">
        <v>193</v>
      </c>
      <c r="E2695" s="2" t="s">
        <v>17</v>
      </c>
      <c r="F2695" s="2" t="s">
        <v>210</v>
      </c>
    </row>
    <row r="2696" spans="1:6" ht="110.25" x14ac:dyDescent="0.25">
      <c r="A2696" s="34">
        <v>45716</v>
      </c>
      <c r="B2696" s="34">
        <v>45716</v>
      </c>
      <c r="C2696" s="44" t="s">
        <v>520</v>
      </c>
      <c r="D2696" s="27" t="s">
        <v>193</v>
      </c>
      <c r="E2696" s="2" t="s">
        <v>18</v>
      </c>
      <c r="F2696" s="2" t="s">
        <v>210</v>
      </c>
    </row>
    <row r="2697" spans="1:6" ht="63" x14ac:dyDescent="0.25">
      <c r="A2697" s="34">
        <f>+'Key Dates'!$B$9-10</f>
        <v>45717</v>
      </c>
      <c r="B2697" s="34">
        <f>+'Key Dates'!$B$9-10</f>
        <v>45717</v>
      </c>
      <c r="C2697" s="45" t="s">
        <v>895</v>
      </c>
      <c r="D2697" s="35" t="s">
        <v>80</v>
      </c>
      <c r="E2697" s="36" t="s">
        <v>17</v>
      </c>
      <c r="F2697" s="36" t="s">
        <v>68</v>
      </c>
    </row>
    <row r="2698" spans="1:6" ht="63" x14ac:dyDescent="0.25">
      <c r="A2698" s="34">
        <f>+'Key Dates'!$B$9-10</f>
        <v>45717</v>
      </c>
      <c r="B2698" s="34">
        <f>+'Key Dates'!$B$9-10</f>
        <v>45717</v>
      </c>
      <c r="C2698" s="45" t="s">
        <v>895</v>
      </c>
      <c r="D2698" s="35" t="s">
        <v>80</v>
      </c>
      <c r="E2698" s="36" t="s">
        <v>18</v>
      </c>
      <c r="F2698" s="36" t="s">
        <v>68</v>
      </c>
    </row>
    <row r="2699" spans="1:6" ht="63" x14ac:dyDescent="0.25">
      <c r="A2699" s="34">
        <f>+'Key Dates'!$B$9-10</f>
        <v>45717</v>
      </c>
      <c r="B2699" s="34">
        <f>+'Key Dates'!$B$9-10</f>
        <v>45717</v>
      </c>
      <c r="C2699" s="45" t="s">
        <v>895</v>
      </c>
      <c r="D2699" s="35" t="s">
        <v>80</v>
      </c>
      <c r="E2699" s="36" t="s">
        <v>30</v>
      </c>
      <c r="F2699" s="36" t="s">
        <v>68</v>
      </c>
    </row>
    <row r="2700" spans="1:6" ht="47.25" x14ac:dyDescent="0.25">
      <c r="A2700" s="34">
        <f>+'Key Dates'!$B$9-10</f>
        <v>45717</v>
      </c>
      <c r="B2700" s="34">
        <f>+'Key Dates'!$B$9-10</f>
        <v>45717</v>
      </c>
      <c r="C2700" s="45" t="s">
        <v>896</v>
      </c>
      <c r="D2700" s="35" t="s">
        <v>62</v>
      </c>
      <c r="E2700" s="36" t="s">
        <v>17</v>
      </c>
      <c r="F2700" s="36" t="s">
        <v>26</v>
      </c>
    </row>
    <row r="2701" spans="1:6" ht="47.25" x14ac:dyDescent="0.25">
      <c r="A2701" s="34">
        <f>+'Key Dates'!$B$9-10</f>
        <v>45717</v>
      </c>
      <c r="B2701" s="34">
        <f>+'Key Dates'!$B$9-10</f>
        <v>45717</v>
      </c>
      <c r="C2701" s="45" t="s">
        <v>896</v>
      </c>
      <c r="D2701" s="35" t="s">
        <v>62</v>
      </c>
      <c r="E2701" s="36" t="s">
        <v>18</v>
      </c>
      <c r="F2701" s="36" t="s">
        <v>26</v>
      </c>
    </row>
    <row r="2702" spans="1:6" ht="47.25" x14ac:dyDescent="0.25">
      <c r="A2702" s="34">
        <f>+'Key Dates'!$B$9-10</f>
        <v>45717</v>
      </c>
      <c r="B2702" s="34">
        <f>+'Key Dates'!$B$9-10</f>
        <v>45717</v>
      </c>
      <c r="C2702" s="45" t="s">
        <v>896</v>
      </c>
      <c r="D2702" s="35" t="s">
        <v>62</v>
      </c>
      <c r="E2702" s="36" t="s">
        <v>30</v>
      </c>
      <c r="F2702" s="36" t="s">
        <v>26</v>
      </c>
    </row>
    <row r="2703" spans="1:6" ht="47.25" x14ac:dyDescent="0.25">
      <c r="A2703" s="34">
        <f>+'Key Dates'!$B$9-7</f>
        <v>45720</v>
      </c>
      <c r="B2703" s="34">
        <f>+'Key Dates'!$B$9-7</f>
        <v>45720</v>
      </c>
      <c r="C2703" s="44" t="s">
        <v>521</v>
      </c>
      <c r="D2703" s="27" t="s">
        <v>77</v>
      </c>
      <c r="E2703" s="2" t="s">
        <v>17</v>
      </c>
      <c r="F2703" s="2" t="s">
        <v>36</v>
      </c>
    </row>
    <row r="2704" spans="1:6" ht="47.25" x14ac:dyDescent="0.25">
      <c r="A2704" s="34">
        <f>+'Key Dates'!$B$9-7</f>
        <v>45720</v>
      </c>
      <c r="B2704" s="34">
        <f>+'Key Dates'!$B$9-7</f>
        <v>45720</v>
      </c>
      <c r="C2704" s="44" t="s">
        <v>521</v>
      </c>
      <c r="D2704" s="27" t="s">
        <v>77</v>
      </c>
      <c r="E2704" s="2" t="s">
        <v>18</v>
      </c>
      <c r="F2704" s="2" t="s">
        <v>36</v>
      </c>
    </row>
    <row r="2705" spans="1:6" ht="47.25" x14ac:dyDescent="0.25">
      <c r="A2705" s="34">
        <f>+'Key Dates'!$B$9-7</f>
        <v>45720</v>
      </c>
      <c r="B2705" s="34">
        <f>+'Key Dates'!$B$9-7</f>
        <v>45720</v>
      </c>
      <c r="C2705" s="44" t="s">
        <v>521</v>
      </c>
      <c r="D2705" s="27" t="s">
        <v>77</v>
      </c>
      <c r="E2705" s="2" t="s">
        <v>30</v>
      </c>
      <c r="F2705" s="2" t="s">
        <v>36</v>
      </c>
    </row>
    <row r="2706" spans="1:6" ht="31.5" x14ac:dyDescent="0.25">
      <c r="A2706" s="34">
        <f>+'Key Dates'!$B$9-7</f>
        <v>45720</v>
      </c>
      <c r="B2706" s="34">
        <f>+'Key Dates'!$B$9-7</f>
        <v>45720</v>
      </c>
      <c r="C2706" s="44" t="s">
        <v>522</v>
      </c>
      <c r="D2706" s="27" t="s">
        <v>70</v>
      </c>
      <c r="E2706" s="2" t="s">
        <v>17</v>
      </c>
      <c r="F2706" s="2" t="s">
        <v>210</v>
      </c>
    </row>
    <row r="2707" spans="1:6" ht="31.5" x14ac:dyDescent="0.25">
      <c r="A2707" s="34">
        <f>+'Key Dates'!$B$9-7</f>
        <v>45720</v>
      </c>
      <c r="B2707" s="34">
        <f>+'Key Dates'!$B$9-7</f>
        <v>45720</v>
      </c>
      <c r="C2707" s="44" t="s">
        <v>522</v>
      </c>
      <c r="D2707" s="27" t="s">
        <v>70</v>
      </c>
      <c r="E2707" s="2" t="s">
        <v>18</v>
      </c>
      <c r="F2707" s="2" t="s">
        <v>210</v>
      </c>
    </row>
    <row r="2708" spans="1:6" ht="38.25" x14ac:dyDescent="0.25">
      <c r="A2708" s="34">
        <f>+'Key Dates'!$B$9-7</f>
        <v>45720</v>
      </c>
      <c r="B2708" s="34">
        <f>+'Key Dates'!$B$9-7</f>
        <v>45720</v>
      </c>
      <c r="C2708" s="44" t="s">
        <v>522</v>
      </c>
      <c r="D2708" s="27" t="s">
        <v>70</v>
      </c>
      <c r="E2708" s="2" t="s">
        <v>30</v>
      </c>
      <c r="F2708" s="2" t="s">
        <v>210</v>
      </c>
    </row>
    <row r="2709" spans="1:6" ht="94.5" x14ac:dyDescent="0.25">
      <c r="A2709" s="34">
        <f>+'Key Dates'!$B$40-70</f>
        <v>45720</v>
      </c>
      <c r="B2709" s="34">
        <f>+'Key Dates'!$B$40-70</f>
        <v>45720</v>
      </c>
      <c r="C2709" s="45" t="s">
        <v>897</v>
      </c>
      <c r="D2709" s="35" t="s">
        <v>214</v>
      </c>
      <c r="E2709" s="36" t="s">
        <v>202</v>
      </c>
      <c r="F2709" s="36" t="s">
        <v>39</v>
      </c>
    </row>
    <row r="2710" spans="1:6" ht="189" x14ac:dyDescent="0.25">
      <c r="A2710" s="34">
        <f>+'Key Dates'!$B$9-7</f>
        <v>45720</v>
      </c>
      <c r="B2710" s="34">
        <f>+'Key Dates'!$B$9</f>
        <v>45727</v>
      </c>
      <c r="C2710" s="45" t="s">
        <v>603</v>
      </c>
      <c r="D2710" s="27" t="s">
        <v>82</v>
      </c>
      <c r="E2710" s="2" t="s">
        <v>17</v>
      </c>
      <c r="F2710" s="2" t="s">
        <v>208</v>
      </c>
    </row>
    <row r="2711" spans="1:6" ht="189" x14ac:dyDescent="0.25">
      <c r="A2711" s="34">
        <f>+'Key Dates'!$B$9-7</f>
        <v>45720</v>
      </c>
      <c r="B2711" s="34">
        <f>+'Key Dates'!$B$9</f>
        <v>45727</v>
      </c>
      <c r="C2711" s="45" t="s">
        <v>603</v>
      </c>
      <c r="D2711" s="27" t="s">
        <v>82</v>
      </c>
      <c r="E2711" s="2" t="s">
        <v>18</v>
      </c>
      <c r="F2711" s="2" t="s">
        <v>208</v>
      </c>
    </row>
    <row r="2712" spans="1:6" ht="189" x14ac:dyDescent="0.25">
      <c r="A2712" s="34">
        <f>+'Key Dates'!$B$9-7</f>
        <v>45720</v>
      </c>
      <c r="B2712" s="34">
        <f>+'Key Dates'!$B$9</f>
        <v>45727</v>
      </c>
      <c r="C2712" s="45" t="s">
        <v>603</v>
      </c>
      <c r="D2712" s="27" t="s">
        <v>82</v>
      </c>
      <c r="E2712" s="2" t="s">
        <v>30</v>
      </c>
      <c r="F2712" s="2" t="s">
        <v>208</v>
      </c>
    </row>
    <row r="2713" spans="1:6" ht="157.5" x14ac:dyDescent="0.25">
      <c r="A2713" s="34">
        <f>+'Key Dates'!$B$39-35</f>
        <v>45720</v>
      </c>
      <c r="B2713" s="34">
        <f>+'Key Dates'!$B$39-1</f>
        <v>45754</v>
      </c>
      <c r="C2713" s="44" t="s">
        <v>540</v>
      </c>
      <c r="D2713" s="27" t="s">
        <v>74</v>
      </c>
      <c r="E2713" s="2" t="s">
        <v>201</v>
      </c>
      <c r="F2713" s="2" t="s">
        <v>208</v>
      </c>
    </row>
    <row r="2714" spans="1:6" ht="110.25" x14ac:dyDescent="0.25">
      <c r="A2714" s="34">
        <f>+'Key Dates'!$B$9-5</f>
        <v>45722</v>
      </c>
      <c r="B2714" s="34">
        <f>+'Key Dates'!$B$9-5</f>
        <v>45722</v>
      </c>
      <c r="C2714" s="45" t="s">
        <v>609</v>
      </c>
      <c r="D2714" s="35" t="s">
        <v>366</v>
      </c>
      <c r="E2714" s="36" t="s">
        <v>17</v>
      </c>
      <c r="F2714" s="36" t="s">
        <v>585</v>
      </c>
    </row>
    <row r="2715" spans="1:6" ht="110.25" x14ac:dyDescent="0.25">
      <c r="A2715" s="34">
        <f>+'Key Dates'!$B$9-5</f>
        <v>45722</v>
      </c>
      <c r="B2715" s="34">
        <f>+'Key Dates'!$B$9-5</f>
        <v>45722</v>
      </c>
      <c r="C2715" s="45" t="s">
        <v>609</v>
      </c>
      <c r="D2715" s="35" t="s">
        <v>366</v>
      </c>
      <c r="E2715" s="36" t="s">
        <v>18</v>
      </c>
      <c r="F2715" s="36" t="s">
        <v>585</v>
      </c>
    </row>
    <row r="2716" spans="1:6" ht="110.25" x14ac:dyDescent="0.25">
      <c r="A2716" s="34">
        <f>+'Key Dates'!$B$9-5</f>
        <v>45722</v>
      </c>
      <c r="B2716" s="34">
        <f>+'Key Dates'!$B$9-5</f>
        <v>45722</v>
      </c>
      <c r="C2716" s="45" t="s">
        <v>609</v>
      </c>
      <c r="D2716" s="35" t="s">
        <v>366</v>
      </c>
      <c r="E2716" s="36" t="s">
        <v>30</v>
      </c>
      <c r="F2716" s="36" t="s">
        <v>585</v>
      </c>
    </row>
    <row r="2717" spans="1:6" ht="47.25" x14ac:dyDescent="0.25">
      <c r="A2717" s="34">
        <f>+'Key Dates'!$B$9-4</f>
        <v>45723</v>
      </c>
      <c r="B2717" s="34">
        <f>+'Key Dates'!$B$9-4</f>
        <v>45723</v>
      </c>
      <c r="C2717" s="44" t="s">
        <v>371</v>
      </c>
      <c r="D2717" s="27" t="s">
        <v>83</v>
      </c>
      <c r="E2717" s="2" t="s">
        <v>17</v>
      </c>
      <c r="F2717" s="2" t="s">
        <v>24</v>
      </c>
    </row>
    <row r="2718" spans="1:6" ht="47.25" x14ac:dyDescent="0.25">
      <c r="A2718" s="34">
        <f>+'Key Dates'!$B$9-4</f>
        <v>45723</v>
      </c>
      <c r="B2718" s="34">
        <f>+'Key Dates'!$B$9-4</f>
        <v>45723</v>
      </c>
      <c r="C2718" s="44" t="s">
        <v>371</v>
      </c>
      <c r="D2718" s="27" t="s">
        <v>83</v>
      </c>
      <c r="E2718" s="2" t="s">
        <v>18</v>
      </c>
      <c r="F2718" s="2" t="s">
        <v>24</v>
      </c>
    </row>
    <row r="2719" spans="1:6" ht="47.25" x14ac:dyDescent="0.25">
      <c r="A2719" s="34">
        <f>+'Key Dates'!$B$9-4</f>
        <v>45723</v>
      </c>
      <c r="B2719" s="34">
        <f>+'Key Dates'!$B$9-4</f>
        <v>45723</v>
      </c>
      <c r="C2719" s="44" t="s">
        <v>371</v>
      </c>
      <c r="D2719" s="27" t="s">
        <v>83</v>
      </c>
      <c r="E2719" s="2" t="s">
        <v>30</v>
      </c>
      <c r="F2719" s="2" t="s">
        <v>24</v>
      </c>
    </row>
    <row r="2720" spans="1:6" ht="110.25" x14ac:dyDescent="0.25">
      <c r="A2720" s="34">
        <f>+'Key Dates'!$B$9-3</f>
        <v>45724</v>
      </c>
      <c r="B2720" s="34">
        <f>+'Key Dates'!$B$9-3</f>
        <v>45724</v>
      </c>
      <c r="C2720" s="45" t="s">
        <v>605</v>
      </c>
      <c r="D2720" s="35" t="s">
        <v>372</v>
      </c>
      <c r="E2720" s="2" t="s">
        <v>17</v>
      </c>
      <c r="F2720" s="2" t="s">
        <v>208</v>
      </c>
    </row>
    <row r="2721" spans="1:6" ht="110.25" x14ac:dyDescent="0.25">
      <c r="A2721" s="34">
        <f>+'Key Dates'!$B$9-3</f>
        <v>45724</v>
      </c>
      <c r="B2721" s="34">
        <f>+'Key Dates'!$B$9-3</f>
        <v>45724</v>
      </c>
      <c r="C2721" s="45" t="s">
        <v>605</v>
      </c>
      <c r="D2721" s="35" t="s">
        <v>372</v>
      </c>
      <c r="E2721" s="2" t="s">
        <v>18</v>
      </c>
      <c r="F2721" s="2" t="s">
        <v>208</v>
      </c>
    </row>
    <row r="2722" spans="1:6" ht="110.25" x14ac:dyDescent="0.25">
      <c r="A2722" s="34">
        <f>+'Key Dates'!$B$9-3</f>
        <v>45724</v>
      </c>
      <c r="B2722" s="34">
        <f>+'Key Dates'!$B$9-3</f>
        <v>45724</v>
      </c>
      <c r="C2722" s="45" t="s">
        <v>605</v>
      </c>
      <c r="D2722" s="35" t="s">
        <v>372</v>
      </c>
      <c r="E2722" s="2" t="s">
        <v>30</v>
      </c>
      <c r="F2722" s="2" t="s">
        <v>208</v>
      </c>
    </row>
    <row r="2723" spans="1:6" ht="63" x14ac:dyDescent="0.25">
      <c r="A2723" s="34">
        <f>+'Key Dates'!$B$9-3</f>
        <v>45724</v>
      </c>
      <c r="B2723" s="34">
        <f>+'Key Dates'!$B$9-3</f>
        <v>45724</v>
      </c>
      <c r="C2723" s="45" t="s">
        <v>898</v>
      </c>
      <c r="D2723" s="35" t="s">
        <v>79</v>
      </c>
      <c r="E2723" s="36" t="s">
        <v>17</v>
      </c>
      <c r="F2723" s="36" t="s">
        <v>51</v>
      </c>
    </row>
    <row r="2724" spans="1:6" ht="63" x14ac:dyDescent="0.25">
      <c r="A2724" s="34">
        <f>+'Key Dates'!$B$9-3</f>
        <v>45724</v>
      </c>
      <c r="B2724" s="34">
        <f>+'Key Dates'!$B$9-3</f>
        <v>45724</v>
      </c>
      <c r="C2724" s="45" t="s">
        <v>898</v>
      </c>
      <c r="D2724" s="35" t="s">
        <v>79</v>
      </c>
      <c r="E2724" s="36" t="s">
        <v>18</v>
      </c>
      <c r="F2724" s="36" t="s">
        <v>51</v>
      </c>
    </row>
    <row r="2725" spans="1:6" ht="63" x14ac:dyDescent="0.25">
      <c r="A2725" s="34">
        <f>+'Key Dates'!$B$9-3</f>
        <v>45724</v>
      </c>
      <c r="B2725" s="34">
        <f>+'Key Dates'!$B$9-3</f>
        <v>45724</v>
      </c>
      <c r="C2725" s="45" t="s">
        <v>898</v>
      </c>
      <c r="D2725" s="35" t="s">
        <v>79</v>
      </c>
      <c r="E2725" s="36" t="s">
        <v>30</v>
      </c>
      <c r="F2725" s="36" t="s">
        <v>51</v>
      </c>
    </row>
    <row r="2726" spans="1:6" ht="157.5" x14ac:dyDescent="0.25">
      <c r="A2726" s="34">
        <f>+'Key Dates'!$B$9-1</f>
        <v>45726</v>
      </c>
      <c r="B2726" s="34">
        <f>+'Key Dates'!$B$9-1</f>
        <v>45726</v>
      </c>
      <c r="C2726" s="45" t="s">
        <v>545</v>
      </c>
      <c r="D2726" s="35" t="s">
        <v>584</v>
      </c>
      <c r="E2726" s="36" t="s">
        <v>17</v>
      </c>
      <c r="F2726" s="36" t="s">
        <v>208</v>
      </c>
    </row>
    <row r="2727" spans="1:6" ht="157.5" x14ac:dyDescent="0.25">
      <c r="A2727" s="34">
        <f>+'Key Dates'!$B$9-1</f>
        <v>45726</v>
      </c>
      <c r="B2727" s="34">
        <f>+'Key Dates'!$B$9-1</f>
        <v>45726</v>
      </c>
      <c r="C2727" s="45" t="s">
        <v>545</v>
      </c>
      <c r="D2727" s="35" t="s">
        <v>584</v>
      </c>
      <c r="E2727" s="36" t="s">
        <v>354</v>
      </c>
      <c r="F2727" s="36" t="s">
        <v>208</v>
      </c>
    </row>
    <row r="2728" spans="1:6" ht="157.5" x14ac:dyDescent="0.25">
      <c r="A2728" s="34">
        <f>+'Key Dates'!$B$9-1</f>
        <v>45726</v>
      </c>
      <c r="B2728" s="34">
        <f>+'Key Dates'!$B$9-1</f>
        <v>45726</v>
      </c>
      <c r="C2728" s="45" t="s">
        <v>545</v>
      </c>
      <c r="D2728" s="35" t="s">
        <v>584</v>
      </c>
      <c r="E2728" s="36" t="s">
        <v>30</v>
      </c>
      <c r="F2728" s="36" t="s">
        <v>208</v>
      </c>
    </row>
    <row r="2729" spans="1:6" ht="47.25" x14ac:dyDescent="0.25">
      <c r="A2729" s="34">
        <f>+'Key Dates'!$B$9-1</f>
        <v>45726</v>
      </c>
      <c r="B2729" s="34">
        <f>+'Key Dates'!$B$9-1</f>
        <v>45726</v>
      </c>
      <c r="C2729" s="44" t="s">
        <v>523</v>
      </c>
      <c r="D2729" s="27" t="s">
        <v>84</v>
      </c>
      <c r="E2729" s="2" t="s">
        <v>17</v>
      </c>
      <c r="F2729" s="2" t="s">
        <v>208</v>
      </c>
    </row>
    <row r="2730" spans="1:6" ht="47.25" x14ac:dyDescent="0.25">
      <c r="A2730" s="34">
        <f>+'Key Dates'!$B$9-1</f>
        <v>45726</v>
      </c>
      <c r="B2730" s="34">
        <f>+'Key Dates'!$B$9-1</f>
        <v>45726</v>
      </c>
      <c r="C2730" s="44" t="s">
        <v>523</v>
      </c>
      <c r="D2730" s="27" t="s">
        <v>84</v>
      </c>
      <c r="E2730" s="2" t="s">
        <v>18</v>
      </c>
      <c r="F2730" s="2" t="s">
        <v>208</v>
      </c>
    </row>
    <row r="2731" spans="1:6" ht="47.25" x14ac:dyDescent="0.25">
      <c r="A2731" s="34">
        <f>+'Key Dates'!$B$9-1</f>
        <v>45726</v>
      </c>
      <c r="B2731" s="34">
        <f>+'Key Dates'!$B$9-1</f>
        <v>45726</v>
      </c>
      <c r="C2731" s="44" t="s">
        <v>523</v>
      </c>
      <c r="D2731" s="27" t="s">
        <v>84</v>
      </c>
      <c r="E2731" s="2" t="s">
        <v>30</v>
      </c>
      <c r="F2731" s="2" t="s">
        <v>208</v>
      </c>
    </row>
    <row r="2732" spans="1:6" ht="47.25" x14ac:dyDescent="0.25">
      <c r="A2732" s="34">
        <f>+'Key Dates'!$B$9-1</f>
        <v>45726</v>
      </c>
      <c r="B2732" s="34">
        <f>+'Key Dates'!$B$9-1</f>
        <v>45726</v>
      </c>
      <c r="C2732" s="44" t="s">
        <v>524</v>
      </c>
      <c r="D2732" s="27" t="s">
        <v>85</v>
      </c>
      <c r="E2732" s="2" t="s">
        <v>17</v>
      </c>
      <c r="F2732" s="2" t="s">
        <v>24</v>
      </c>
    </row>
    <row r="2733" spans="1:6" ht="47.25" x14ac:dyDescent="0.25">
      <c r="A2733" s="34">
        <f>+'Key Dates'!$B$9-1</f>
        <v>45726</v>
      </c>
      <c r="B2733" s="34">
        <f>+'Key Dates'!$B$9-1</f>
        <v>45726</v>
      </c>
      <c r="C2733" s="44" t="s">
        <v>524</v>
      </c>
      <c r="D2733" s="27" t="s">
        <v>85</v>
      </c>
      <c r="E2733" s="2" t="s">
        <v>18</v>
      </c>
      <c r="F2733" s="2" t="s">
        <v>24</v>
      </c>
    </row>
    <row r="2734" spans="1:6" ht="47.25" x14ac:dyDescent="0.25">
      <c r="A2734" s="34">
        <f>+'Key Dates'!$B$9-1</f>
        <v>45726</v>
      </c>
      <c r="B2734" s="34">
        <f>+'Key Dates'!$B$9-1</f>
        <v>45726</v>
      </c>
      <c r="C2734" s="44" t="s">
        <v>524</v>
      </c>
      <c r="D2734" s="27" t="s">
        <v>85</v>
      </c>
      <c r="E2734" s="2" t="s">
        <v>30</v>
      </c>
      <c r="F2734" s="2" t="s">
        <v>24</v>
      </c>
    </row>
    <row r="2735" spans="1:6" ht="31.5" x14ac:dyDescent="0.25">
      <c r="A2735" s="34">
        <f>+'Key Dates'!$B$9</f>
        <v>45727</v>
      </c>
      <c r="B2735" s="34">
        <f>+'Key Dates'!$B$9</f>
        <v>45727</v>
      </c>
      <c r="C2735" s="47" t="s">
        <v>899</v>
      </c>
      <c r="D2735" s="27" t="s">
        <v>87</v>
      </c>
      <c r="E2735" s="2" t="s">
        <v>17</v>
      </c>
      <c r="F2735" s="2" t="s">
        <v>24</v>
      </c>
    </row>
    <row r="2736" spans="1:6" ht="31.5" x14ac:dyDescent="0.25">
      <c r="A2736" s="34">
        <f>+'Key Dates'!$B$9</f>
        <v>45727</v>
      </c>
      <c r="B2736" s="34">
        <f>+'Key Dates'!$B$9</f>
        <v>45727</v>
      </c>
      <c r="C2736" s="47" t="s">
        <v>899</v>
      </c>
      <c r="D2736" s="27" t="s">
        <v>87</v>
      </c>
      <c r="E2736" s="2" t="s">
        <v>18</v>
      </c>
      <c r="F2736" s="2" t="s">
        <v>24</v>
      </c>
    </row>
    <row r="2737" spans="1:6" ht="51" x14ac:dyDescent="0.25">
      <c r="A2737" s="34">
        <f>+'Key Dates'!$B$9</f>
        <v>45727</v>
      </c>
      <c r="B2737" s="34">
        <f>+'Key Dates'!$B$9</f>
        <v>45727</v>
      </c>
      <c r="C2737" s="47" t="s">
        <v>899</v>
      </c>
      <c r="D2737" s="27" t="s">
        <v>87</v>
      </c>
      <c r="E2737" s="2" t="s">
        <v>900</v>
      </c>
      <c r="F2737" s="2" t="s">
        <v>24</v>
      </c>
    </row>
    <row r="2738" spans="1:6" ht="38.25" x14ac:dyDescent="0.25">
      <c r="A2738" s="34">
        <f>+'Key Dates'!$B$9</f>
        <v>45727</v>
      </c>
      <c r="B2738" s="34">
        <f>+'Key Dates'!$B$9</f>
        <v>45727</v>
      </c>
      <c r="C2738" s="47" t="s">
        <v>899</v>
      </c>
      <c r="D2738" s="27" t="s">
        <v>87</v>
      </c>
      <c r="E2738" s="2" t="s">
        <v>30</v>
      </c>
      <c r="F2738" s="2" t="s">
        <v>24</v>
      </c>
    </row>
    <row r="2739" spans="1:6" ht="51" x14ac:dyDescent="0.25">
      <c r="A2739" s="34">
        <f>+'Key Dates'!$B$9</f>
        <v>45727</v>
      </c>
      <c r="B2739" s="34">
        <f>+'Key Dates'!$B$9</f>
        <v>45727</v>
      </c>
      <c r="C2739" s="47" t="s">
        <v>899</v>
      </c>
      <c r="D2739" s="27" t="s">
        <v>87</v>
      </c>
      <c r="E2739" s="2" t="s">
        <v>22</v>
      </c>
      <c r="F2739" s="2" t="s">
        <v>24</v>
      </c>
    </row>
    <row r="2740" spans="1:6" ht="51" x14ac:dyDescent="0.25">
      <c r="A2740" s="34">
        <f>+'Key Dates'!$B$9</f>
        <v>45727</v>
      </c>
      <c r="B2740" s="34">
        <f>+'Key Dates'!$B$9</f>
        <v>45727</v>
      </c>
      <c r="C2740" s="47" t="s">
        <v>899</v>
      </c>
      <c r="D2740" s="27" t="s">
        <v>87</v>
      </c>
      <c r="E2740" s="2" t="s">
        <v>23</v>
      </c>
      <c r="F2740" s="2" t="s">
        <v>24</v>
      </c>
    </row>
    <row r="2741" spans="1:6" ht="31.5" x14ac:dyDescent="0.25">
      <c r="A2741" s="34">
        <f>+'Key Dates'!$B$9</f>
        <v>45727</v>
      </c>
      <c r="B2741" s="34">
        <f>+'Key Dates'!$B$9</f>
        <v>45727</v>
      </c>
      <c r="C2741" s="47" t="s">
        <v>899</v>
      </c>
      <c r="D2741" s="27" t="s">
        <v>87</v>
      </c>
      <c r="E2741" s="2" t="s">
        <v>52</v>
      </c>
      <c r="F2741" s="2" t="s">
        <v>24</v>
      </c>
    </row>
    <row r="2742" spans="1:6" ht="15" x14ac:dyDescent="0.25">
      <c r="A2742" s="53" t="s">
        <v>217</v>
      </c>
      <c r="B2742" s="53"/>
      <c r="C2742" s="53"/>
      <c r="D2742" s="53"/>
      <c r="E2742" s="53"/>
      <c r="F2742" s="53"/>
    </row>
  </sheetData>
  <autoFilter ref="A2:F2742" xr:uid="{00000000-0009-0000-0000-000001000000}"/>
  <mergeCells count="2">
    <mergeCell ref="A1:F1"/>
    <mergeCell ref="A2742:F2742"/>
  </mergeCells>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0"/>
  <sheetViews>
    <sheetView workbookViewId="0">
      <selection sqref="A1:B1"/>
    </sheetView>
  </sheetViews>
  <sheetFormatPr defaultColWidth="0" defaultRowHeight="12.75" zeroHeight="1" x14ac:dyDescent="0.2"/>
  <cols>
    <col min="1" max="1" width="67.85546875" style="23" bestFit="1" customWidth="1"/>
    <col min="2" max="2" width="15.5703125" style="23" customWidth="1"/>
    <col min="3" max="16384" width="9.140625" style="17" hidden="1"/>
  </cols>
  <sheetData>
    <row r="1" spans="1:2" x14ac:dyDescent="0.2">
      <c r="A1" s="54" t="s">
        <v>256</v>
      </c>
      <c r="B1" s="54"/>
    </row>
    <row r="2" spans="1:2" x14ac:dyDescent="0.2">
      <c r="A2" s="18" t="s">
        <v>257</v>
      </c>
      <c r="B2" s="19" t="s">
        <v>258</v>
      </c>
    </row>
    <row r="3" spans="1:2" x14ac:dyDescent="0.2">
      <c r="A3" s="23" t="s">
        <v>0</v>
      </c>
      <c r="B3" s="24">
        <v>45237</v>
      </c>
    </row>
    <row r="4" spans="1:2" x14ac:dyDescent="0.2">
      <c r="A4" s="23" t="s">
        <v>224</v>
      </c>
      <c r="B4" s="24">
        <v>45334</v>
      </c>
    </row>
    <row r="5" spans="1:2" x14ac:dyDescent="0.2">
      <c r="A5" s="23" t="s">
        <v>1</v>
      </c>
      <c r="B5" s="24">
        <v>45292</v>
      </c>
    </row>
    <row r="6" spans="1:2" x14ac:dyDescent="0.2">
      <c r="A6" s="23" t="s">
        <v>225</v>
      </c>
      <c r="B6" s="24">
        <v>45363</v>
      </c>
    </row>
    <row r="7" spans="1:2" x14ac:dyDescent="0.2">
      <c r="A7" s="23" t="s">
        <v>226</v>
      </c>
      <c r="B7" s="24">
        <v>45517</v>
      </c>
    </row>
    <row r="8" spans="1:2" x14ac:dyDescent="0.2">
      <c r="A8" s="23" t="s">
        <v>2</v>
      </c>
      <c r="B8" s="24">
        <v>45601</v>
      </c>
    </row>
    <row r="9" spans="1:2" x14ac:dyDescent="0.2">
      <c r="A9" s="23" t="s">
        <v>196</v>
      </c>
      <c r="B9" s="24">
        <v>45727</v>
      </c>
    </row>
    <row r="10" spans="1:2" x14ac:dyDescent="0.2">
      <c r="A10" s="20" t="s">
        <v>227</v>
      </c>
      <c r="B10" s="24">
        <v>45292</v>
      </c>
    </row>
    <row r="11" spans="1:2" x14ac:dyDescent="0.2">
      <c r="A11" s="23" t="s">
        <v>3</v>
      </c>
      <c r="B11" s="24">
        <v>45306</v>
      </c>
    </row>
    <row r="12" spans="1:2" x14ac:dyDescent="0.2">
      <c r="A12" s="23" t="s">
        <v>228</v>
      </c>
      <c r="B12" s="24">
        <v>45341</v>
      </c>
    </row>
    <row r="13" spans="1:2" x14ac:dyDescent="0.2">
      <c r="A13" s="23" t="s">
        <v>4</v>
      </c>
      <c r="B13" s="24">
        <v>45439</v>
      </c>
    </row>
    <row r="14" spans="1:2" x14ac:dyDescent="0.2">
      <c r="A14" s="23" t="s">
        <v>5</v>
      </c>
      <c r="B14" s="24">
        <v>45477</v>
      </c>
    </row>
    <row r="15" spans="1:2" x14ac:dyDescent="0.2">
      <c r="A15" s="23" t="s">
        <v>6</v>
      </c>
      <c r="B15" s="24">
        <v>45537</v>
      </c>
    </row>
    <row r="16" spans="1:2" x14ac:dyDescent="0.2">
      <c r="A16" s="20" t="s">
        <v>229</v>
      </c>
      <c r="B16" s="24">
        <v>45579</v>
      </c>
    </row>
    <row r="17" spans="1:2" x14ac:dyDescent="0.2">
      <c r="A17" s="20" t="s">
        <v>230</v>
      </c>
      <c r="B17" s="24">
        <v>45607</v>
      </c>
    </row>
    <row r="18" spans="1:2" x14ac:dyDescent="0.2">
      <c r="A18" s="23" t="s">
        <v>7</v>
      </c>
      <c r="B18" s="24">
        <v>45624</v>
      </c>
    </row>
    <row r="19" spans="1:2" x14ac:dyDescent="0.2">
      <c r="A19" s="23" t="s">
        <v>231</v>
      </c>
      <c r="B19" s="24">
        <v>45651</v>
      </c>
    </row>
    <row r="20" spans="1:2" x14ac:dyDescent="0.2">
      <c r="A20" s="23" t="s">
        <v>232</v>
      </c>
      <c r="B20" s="24">
        <v>45432</v>
      </c>
    </row>
    <row r="21" spans="1:2" x14ac:dyDescent="0.2">
      <c r="A21" s="23" t="s">
        <v>233</v>
      </c>
      <c r="B21" s="24">
        <v>45405</v>
      </c>
    </row>
    <row r="22" spans="1:2" x14ac:dyDescent="0.2">
      <c r="A22" s="23" t="s">
        <v>234</v>
      </c>
      <c r="B22" s="24">
        <v>45408</v>
      </c>
    </row>
    <row r="23" spans="1:2" x14ac:dyDescent="0.2">
      <c r="A23" s="23" t="s">
        <v>8</v>
      </c>
      <c r="B23" s="24">
        <v>45631</v>
      </c>
    </row>
    <row r="24" spans="1:2" x14ac:dyDescent="0.2">
      <c r="A24" s="20" t="s">
        <v>9</v>
      </c>
      <c r="B24" s="24">
        <v>45658</v>
      </c>
    </row>
    <row r="25" spans="1:2" x14ac:dyDescent="0.2">
      <c r="A25" s="20" t="s">
        <v>10</v>
      </c>
      <c r="B25" s="24">
        <v>45663</v>
      </c>
    </row>
    <row r="26" spans="1:2" x14ac:dyDescent="0.2">
      <c r="A26" s="20" t="s">
        <v>11</v>
      </c>
      <c r="B26" s="24">
        <v>45677</v>
      </c>
    </row>
    <row r="27" spans="1:2" x14ac:dyDescent="0.2">
      <c r="A27" s="23" t="s">
        <v>235</v>
      </c>
      <c r="B27" s="24">
        <v>45412</v>
      </c>
    </row>
    <row r="28" spans="1:2" x14ac:dyDescent="0.2">
      <c r="A28" s="23" t="s">
        <v>236</v>
      </c>
      <c r="B28" s="24">
        <v>45349</v>
      </c>
    </row>
    <row r="29" spans="1:2" x14ac:dyDescent="0.2">
      <c r="A29" s="20" t="s">
        <v>12</v>
      </c>
      <c r="B29" s="25">
        <v>45285</v>
      </c>
    </row>
    <row r="30" spans="1:2" x14ac:dyDescent="0.2">
      <c r="A30" s="20" t="s">
        <v>237</v>
      </c>
      <c r="B30" s="21">
        <v>45320</v>
      </c>
    </row>
    <row r="31" spans="1:2" x14ac:dyDescent="0.2">
      <c r="A31" s="20" t="s">
        <v>13</v>
      </c>
      <c r="B31" s="21">
        <v>45705</v>
      </c>
    </row>
    <row r="32" spans="1:2" ht="25.5" x14ac:dyDescent="0.2">
      <c r="A32" s="22" t="s">
        <v>238</v>
      </c>
      <c r="B32" s="21">
        <v>45642</v>
      </c>
    </row>
    <row r="33" spans="1:2" x14ac:dyDescent="0.2">
      <c r="A33" s="20" t="s">
        <v>239</v>
      </c>
      <c r="B33" s="21">
        <v>45253</v>
      </c>
    </row>
    <row r="34" spans="1:2" x14ac:dyDescent="0.2">
      <c r="A34" s="20" t="s">
        <v>240</v>
      </c>
      <c r="B34" s="21">
        <v>45289</v>
      </c>
    </row>
    <row r="35" spans="1:2" x14ac:dyDescent="0.2">
      <c r="A35" s="20" t="s">
        <v>241</v>
      </c>
      <c r="B35" s="21">
        <v>45335</v>
      </c>
    </row>
    <row r="36" spans="1:2" x14ac:dyDescent="0.2">
      <c r="A36" s="20" t="s">
        <v>242</v>
      </c>
      <c r="B36" s="21">
        <v>45699</v>
      </c>
    </row>
    <row r="37" spans="1:2" x14ac:dyDescent="0.2">
      <c r="A37" s="20" t="s">
        <v>243</v>
      </c>
      <c r="B37" s="21">
        <v>45391</v>
      </c>
    </row>
    <row r="38" spans="1:2" x14ac:dyDescent="0.2">
      <c r="A38" s="20" t="s">
        <v>244</v>
      </c>
      <c r="B38" s="21">
        <v>45426</v>
      </c>
    </row>
    <row r="39" spans="1:2" x14ac:dyDescent="0.2">
      <c r="A39" s="20" t="s">
        <v>245</v>
      </c>
      <c r="B39" s="21">
        <v>45755</v>
      </c>
    </row>
    <row r="40" spans="1:2" x14ac:dyDescent="0.2">
      <c r="A40" s="20" t="s">
        <v>246</v>
      </c>
      <c r="B40" s="21">
        <v>45790</v>
      </c>
    </row>
    <row r="41" spans="1:2" x14ac:dyDescent="0.2">
      <c r="A41" s="20" t="s">
        <v>247</v>
      </c>
      <c r="B41" s="21">
        <v>45684</v>
      </c>
    </row>
    <row r="42" spans="1:2" x14ac:dyDescent="0.2">
      <c r="A42" s="20" t="s">
        <v>248</v>
      </c>
      <c r="B42" s="21">
        <v>45433</v>
      </c>
    </row>
    <row r="43" spans="1:2" ht="12.6" customHeight="1" x14ac:dyDescent="0.2">
      <c r="A43" s="20" t="s">
        <v>249</v>
      </c>
      <c r="B43" s="21">
        <v>45503</v>
      </c>
    </row>
    <row r="44" spans="1:2" ht="12.6" customHeight="1" x14ac:dyDescent="0.2">
      <c r="A44" s="20" t="s">
        <v>250</v>
      </c>
      <c r="B44" s="21">
        <v>45797</v>
      </c>
    </row>
    <row r="45" spans="1:2" ht="12.6" customHeight="1" x14ac:dyDescent="0.2">
      <c r="A45" s="20" t="s">
        <v>251</v>
      </c>
      <c r="B45" s="21">
        <v>45867</v>
      </c>
    </row>
    <row r="46" spans="1:2" ht="12.6" customHeight="1" x14ac:dyDescent="0.2">
      <c r="A46" s="20" t="s">
        <v>252</v>
      </c>
      <c r="B46" s="21">
        <v>45881</v>
      </c>
    </row>
    <row r="47" spans="1:2" ht="12.6" customHeight="1" x14ac:dyDescent="0.2">
      <c r="A47" s="20" t="s">
        <v>253</v>
      </c>
      <c r="B47" s="21">
        <v>45966</v>
      </c>
    </row>
    <row r="48" spans="1:2" ht="12.6" customHeight="1" x14ac:dyDescent="0.2">
      <c r="A48" s="20" t="s">
        <v>254</v>
      </c>
      <c r="B48" s="21">
        <v>45356</v>
      </c>
    </row>
    <row r="49" spans="1:2" ht="12.6" customHeight="1" x14ac:dyDescent="0.2">
      <c r="A49" s="20" t="s">
        <v>255</v>
      </c>
      <c r="B49" s="21">
        <v>45462</v>
      </c>
    </row>
    <row r="50" spans="1:2" ht="12.6" customHeight="1" x14ac:dyDescent="0.2">
      <c r="A50" s="54" t="s">
        <v>217</v>
      </c>
      <c r="B50" s="54"/>
    </row>
  </sheetData>
  <mergeCells count="2">
    <mergeCell ref="A1:B1"/>
    <mergeCell ref="A50:B5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Notes on Calendar</vt:lpstr>
      <vt:lpstr>Combined Elections Calendar</vt:lpstr>
      <vt:lpstr>Key Dates</vt:lpstr>
      <vt:lpstr>'Combined Elections Calendar'!Print_Area</vt:lpstr>
      <vt:lpstr>'Key Dates'!Print_Area</vt:lpstr>
      <vt:lpstr>'Notes on Calendar'!Print_Area</vt:lpstr>
      <vt:lpstr>TitleRegion1.A3.B49.3</vt:lpstr>
      <vt:lpstr>TitleRegion1.A3.F2741.2</vt:lpstr>
    </vt:vector>
  </TitlesOfParts>
  <Company>Office of the Minnesota Secretary of State, Elections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Combined Elections Calendar</dc:title>
  <dc:subject>Guide to important dates for election administration in Minnesota</dc:subject>
  <dc:creator>Elections Division</dc:creator>
  <cp:keywords>2024, Minnesota, Elections, Calendar</cp:keywords>
  <cp:lastModifiedBy>Neuhauser, Brad (OSS)</cp:lastModifiedBy>
  <cp:lastPrinted>2020-02-27T15:19:46Z</cp:lastPrinted>
  <dcterms:created xsi:type="dcterms:W3CDTF">2020-01-23T18:17:00Z</dcterms:created>
  <dcterms:modified xsi:type="dcterms:W3CDTF">2024-01-29T20:02:57Z</dcterms:modified>
</cp:coreProperties>
</file>